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92" windowHeight="8196" activeTab="2"/>
  </bookViews>
  <sheets>
    <sheet name="Доходы" sheetId="1" r:id="rId1"/>
    <sheet name="Расходы" sheetId="2" r:id="rId2"/>
    <sheet name="Источники " sheetId="3" r:id="rId3"/>
  </sheets>
  <definedNames>
    <definedName name="_xlnm.Print_Titles" localSheetId="1">'Расходы'!$9:$9</definedName>
    <definedName name="_xlnm.Print_Area" localSheetId="0">'Доходы'!$A$1:$G$45</definedName>
    <definedName name="_xlnm.Print_Area" localSheetId="2">'Источники '!$A$1:$D$21</definedName>
    <definedName name="_xlnm.Print_Area" localSheetId="1">'Расходы'!$A$1:$N$121</definedName>
  </definedNames>
  <calcPr fullCalcOnLoad="1"/>
</workbook>
</file>

<file path=xl/sharedStrings.xml><?xml version="1.0" encoding="utf-8"?>
<sst xmlns="http://schemas.openxmlformats.org/spreadsheetml/2006/main" count="558" uniqueCount="261">
  <si>
    <t>Код дохода по КД</t>
  </si>
  <si>
    <t>Наименование</t>
  </si>
  <si>
    <t>Утверждено по бюджету</t>
  </si>
  <si>
    <t>ДОХОДЫ 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</si>
  <si>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</si>
  <si>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</si>
  <si>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</si>
  <si>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</si>
  <si>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1 01 02000 00 0000 110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</si>
  <si>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</si>
  <si>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</si>
  <si>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 К РФ</t>
  </si>
  <si>
    <t>1 06 00000 00 0000 000</t>
  </si>
  <si>
    <t>НАЛОГИ НА ДОХОДЫ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</si>
  <si>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</si>
  <si>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</si>
  <si>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</si>
  <si>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</si>
  <si>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</si>
  <si>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</si>
  <si>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</si>
  <si>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</si>
  <si>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1 08 00000 00 0000 000</t>
  </si>
  <si>
    <t>ГОСУДАРСТВЕННАЯ ПОШЛИНА</t>
  </si>
  <si>
    <t>1 08 04020 01 0000 110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</si>
  <si>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</si>
  <si>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</si>
  <si>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</si>
  <si>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</si>
  <si>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</si>
  <si>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    первичного воинского учета на территориях, где отсутствуют военные 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</si>
  <si>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</si>
  <si>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Наименование дохода</t>
  </si>
  <si>
    <t>Фактически исполнено</t>
  </si>
  <si>
    <t xml:space="preserve">Утвержено </t>
  </si>
  <si>
    <t>постановлением администрации</t>
  </si>
  <si>
    <t>поселения</t>
  </si>
  <si>
    <t>ВСЕГО РАСХОДОВ</t>
  </si>
  <si>
    <t>Прочая закупка товаров, работ и услуг для обеспечения государственных (муниципальных) нужд</t>
  </si>
  <si>
    <t>Мероприятия в области физической культуры и спорта</t>
  </si>
  <si>
    <t>Физическая культура</t>
  </si>
  <si>
    <t>ФИЗИЧЕСКАЯ КУЛЬТУРА И СПОРТ</t>
  </si>
  <si>
    <t>Иные пенсии, социальные доплаты к пенсиям</t>
  </si>
  <si>
    <t>Пенсионное обеспечение</t>
  </si>
  <si>
    <t>СОЦИАЛЬНАЯ ПОЛИТИКА</t>
  </si>
  <si>
    <t>0</t>
  </si>
  <si>
    <t>Иные межбюджетные трансферты</t>
  </si>
  <si>
    <t>Культура</t>
  </si>
  <si>
    <t>КУЛЬТУРА, КИНЕМАТОГРАФИЯ</t>
  </si>
  <si>
    <t>91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</si>
  <si>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</si>
  <si>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Молодежная политика</t>
  </si>
  <si>
    <t>ОБРАЗОВАНИЕ</t>
  </si>
  <si>
    <t>Организация и содержание мест захоронения</t>
  </si>
  <si>
    <t>Уличное освещение</t>
  </si>
  <si>
    <t>Благоустройство</t>
  </si>
  <si>
    <t>99</t>
  </si>
  <si>
    <t>Жилищное хозяйство</t>
  </si>
  <si>
    <t>ЖИЛИЩНО-КОММУНАЛЬНОЕ ХОЗЯЙСТВО</t>
  </si>
  <si>
    <t>07</t>
  </si>
  <si>
    <t>Дорожное хозяйство</t>
  </si>
  <si>
    <t>Дорожное хозяйство (дорожные фонды)</t>
  </si>
  <si>
    <t>НАЦИОНАЛЬНАЯ ЭКОНОМИКА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</si>
  <si>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</si>
  <si>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</si>
  <si>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</si>
  <si>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</si>
  <si>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</si>
  <si>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</si>
  <si>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4</t>
  </si>
  <si>
    <t>16</t>
  </si>
  <si>
    <t>Выполнение других обязательств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</si>
  <si>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</si>
  <si>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</si>
  <si>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Резервные средства</t>
  </si>
  <si>
    <t>Резервные фонды местных администраций</t>
  </si>
  <si>
    <t>Резервные фонды</t>
  </si>
  <si>
    <t>92</t>
  </si>
  <si>
    <t>Обеспечение финансовых, налоговых и таможенных органов и органов финансового (финансово-бюджетного) надзора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</si>
  <si>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</si>
  <si>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</si>
  <si>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осуществление  полномочий  по правовому обеспечению деятельности органов местного самоуправления поселения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</si>
  <si>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</si>
  <si>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земельного налога</t>
  </si>
  <si>
    <t>Центральный аппарат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</si>
  <si>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</si>
  <si>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</si>
  <si>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Руководство и управление в сфере установленных функций органов 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</si>
  <si>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</si>
  <si>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</si>
  <si>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</si>
  <si>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</si>
  <si>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ГРБС</t>
  </si>
  <si>
    <t>Утверждено в бюджете</t>
  </si>
  <si>
    <t>ИСПОЛНЕНИЕ</t>
  </si>
  <si>
    <t xml:space="preserve">по источникам внутреннего финансирования дефицита бюджета </t>
  </si>
  <si>
    <t>(тыс. руб.)</t>
  </si>
  <si>
    <t>Наименование показателя</t>
  </si>
  <si>
    <t>Код источника финансирования по КИВФ, КИВнФ</t>
  </si>
  <si>
    <t>Утверждено на год</t>
  </si>
  <si>
    <t>Изменение остатков средств на счетах по учету  средств бюджета</t>
  </si>
  <si>
    <t>01  05  00  00  00  0000  000</t>
  </si>
  <si>
    <t>Уменьшение прочих остатков денежных средств  бюджетов сельских поселений</t>
  </si>
  <si>
    <t>01  05  02  01  10  0000  610</t>
  </si>
  <si>
    <t>(приложение 3)</t>
  </si>
  <si>
    <t xml:space="preserve">%     Исполнения </t>
  </si>
  <si>
    <t>Коммунальное хозяйство</t>
  </si>
  <si>
    <t>БЕЗВОЗМЕЗДНЫЕ ПОСТУПЛЕНИЯ ОТ ДРУГИХ БЮДЖЕТОВ БЮДЖЕТНОЙ СИСТЕМЫ РОССИЙСКОЙ ФЕДЕРАЦИИ</t>
  </si>
  <si>
    <t>Обеспечение деятельности органов государственной власти субъектов Российской Федерации и органов местного самоуправления</t>
  </si>
  <si>
    <t>00</t>
  </si>
  <si>
    <t>00000</t>
  </si>
  <si>
    <t>00180</t>
  </si>
  <si>
    <t>Фонд оплаты труда государственных (муниципальных) органов</t>
  </si>
  <si>
    <t>00190</t>
  </si>
  <si>
    <t>Расходы на обеспечение функций государственных (муниципальных) органов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</si>
  <si>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</si>
  <si>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Закупка товаров, работ, услуг в сфере информационно-коммуникационных технологий</t>
  </si>
  <si>
    <t>Уплата иных платежей</t>
  </si>
  <si>
    <t>20000</t>
  </si>
  <si>
    <t>20010</t>
  </si>
  <si>
    <t>20040</t>
  </si>
  <si>
    <t>Межбюджетные трансферты, передаваемые на осуществление переданных полномочий по осуществлению внутреннего муниципального финансового контроля</t>
  </si>
  <si>
    <t>20060</t>
  </si>
  <si>
    <t>20080</t>
  </si>
  <si>
    <t>71</t>
  </si>
  <si>
    <t>00010</t>
  </si>
  <si>
    <t>00020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</si>
  <si>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</si>
  <si>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02</t>
  </si>
  <si>
    <t>72140</t>
  </si>
  <si>
    <t>20020</t>
  </si>
  <si>
    <t>Обеспечение деятельности органов государственной (муниципальной) власти и органов местного самоуправления</t>
  </si>
  <si>
    <t>87</t>
  </si>
  <si>
    <t>51180</t>
  </si>
  <si>
    <t>Мероприятия, связанные с обеспечением национальной безопасности и правоохранительной деятельности</t>
  </si>
  <si>
    <t>93</t>
  </si>
  <si>
    <t>00120</t>
  </si>
  <si>
    <t>20300</t>
  </si>
  <si>
    <t>Неисполненные обязательства в области дорожного хозяйства за счет бюджетных ассигнований дорожного фонда</t>
  </si>
  <si>
    <t>Мероприятия в области жилищного хозяйства</t>
  </si>
  <si>
    <t>94</t>
  </si>
  <si>
    <t>Выполнение переданных полномочий в части содержания муниципального жилищного фонда</t>
  </si>
  <si>
    <t>00220</t>
  </si>
  <si>
    <t>Выполнение переданных полномочий в части обеспечение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 создание условий для жилищного строительства</t>
  </si>
  <si>
    <t>00140</t>
  </si>
  <si>
    <t>Поддержка коммунального хозяйства</t>
  </si>
  <si>
    <t>95</t>
  </si>
  <si>
    <t>Выполнение переданных полномочий в части  организация в границах поселения электро-, тепло-, газо- и водоснабжения населения, водоотведения, снабжения населения топливом</t>
  </si>
  <si>
    <t>96</t>
  </si>
  <si>
    <t>00040</t>
  </si>
  <si>
    <t>00060</t>
  </si>
  <si>
    <t>Мероприятия по благоустройству в рамках  реализации проекта "Народный бюджет"</t>
  </si>
  <si>
    <t>S2270</t>
  </si>
  <si>
    <t/>
  </si>
  <si>
    <t>20090</t>
  </si>
  <si>
    <t>89</t>
  </si>
  <si>
    <t>Межбюджетные трансферты, передаваемые на осуществление полномочий в части реализации мероприятий по обеспечению жителей услугами учреждений культуры</t>
  </si>
  <si>
    <t>20100</t>
  </si>
  <si>
    <t>Доплата к пенсии муниципальным служащим</t>
  </si>
  <si>
    <t>00160</t>
  </si>
  <si>
    <t>Межбюджетные трансферты, передаваемые на осуществление полномочий по расчету и предоставлению ежемесячной денежной компенсации на оплату жилого помещения, отопления, освещения и ежегодной денежной компенсации на оплату твердого топлива работникам культуры</t>
  </si>
  <si>
    <t>88</t>
  </si>
  <si>
    <t>00080</t>
  </si>
  <si>
    <t xml:space="preserve">Код расхода </t>
  </si>
  <si>
    <t>постановлением                                                 администрации поселения</t>
  </si>
  <si>
    <t>Утверждено</t>
  </si>
  <si>
    <t>(приложение 2)</t>
  </si>
  <si>
    <t xml:space="preserve">                                                                                 Утвержено </t>
  </si>
  <si>
    <t xml:space="preserve">                                                                                 (приложение 1)</t>
  </si>
  <si>
    <t xml:space="preserve">                                                                                 постановлением администрации</t>
  </si>
  <si>
    <t xml:space="preserve">                                                                                 поселения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</si>
  <si>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</si>
  <si>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</si>
  <si>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1 11 09045 10 0000 120</t>
  </si>
  <si>
    <t>Прочие поступления от использования  имущества, находящегося в собственности сельских  поселений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</si>
  <si>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(тыс. рублей)</t>
  </si>
  <si>
    <t>Администрация сельского поселения Артюшинское</t>
  </si>
  <si>
    <t>Расходы на выплаты персоналу государственных (муниципальных) органов и органов местного самоуправления</t>
  </si>
  <si>
    <t>Взносы по обязательному социальному страхованию
на выплаты денежного содержания и иные выплаты работникам
государственных (муниципальных) органов</t>
  </si>
  <si>
    <t>Фонд оплаты труда государственных (муниципальных) органов в рамках подпрограммы "Развитие местного самоуправления в Вологодской области" государственной программы "Экономическое развитие Вологодской области на 2014-2020 годы"</t>
  </si>
  <si>
    <t>74030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</si>
  <si>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  в рамках подпрограммы "Развитие местного самоуправления в Вологодской области" государственной программы "Экономическое развитие Вологодской области на 2014-2020 годы"
</t>
  </si>
  <si>
    <t>Уплата прочих налогов, сборов</t>
  </si>
  <si>
    <t>0000</t>
  </si>
  <si>
    <t>Обязательства в области дорожного хозяйства за счет бюджетных ассигнований дорожного фонда, полученные в прошлом периоде</t>
  </si>
  <si>
    <t>21300</t>
  </si>
  <si>
    <t>Межбюджетные трансферты на увеличение бюджетных ассигнований дорожного фонда муниципального района</t>
  </si>
  <si>
    <t>Закупка товаров, работ, услуг в целях капитального ремонта государствнного (муниципального) имущества</t>
  </si>
  <si>
    <t>Прочая закупка товаров, работ и услуг для государственных (муниципальных) нужд</t>
  </si>
  <si>
    <t>Прочие мероприятия по благоустройству городских округов и поселений</t>
  </si>
  <si>
    <t>Мероприятия по благоустройству в рамках подпрограммы "Развитие местного самоуправления в Вологодской области" государственной программы "Экономическое развитие Вологодской области на 2014-2020 годы"</t>
  </si>
  <si>
    <t>% Исполнения</t>
  </si>
  <si>
    <t xml:space="preserve">Исполнение по доходам  бюджета сельского поселения Антушевское </t>
  </si>
  <si>
    <t>1 05 00000 00 0000 000</t>
  </si>
  <si>
    <t>НАЛОГИ НА СОВОКУПНЫЙ ДОХОД</t>
  </si>
  <si>
    <t>1 05 03010 01 3000 110</t>
  </si>
  <si>
    <t>Единый сельскохозяйственный налог</t>
  </si>
  <si>
    <t>Исполнение по расходам бюджета сельского поселения  Антушевское</t>
  </si>
  <si>
    <t>ОБСЛУЖИВАНИВАНИЕ ГОСУДАРСТВЕННОГО МУНИЦИПАЛЬНОГО ДОЛГА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</si>
  <si>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</si>
  <si>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</si>
  <si>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</si>
  <si>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ОХРАНА ОКРУЖАЮЩЕЙ СРЕДЫ</t>
  </si>
  <si>
    <t>Другие вопросы в области охраны окружающей среды</t>
  </si>
  <si>
    <t>Сельское хозяйство и рыболовство</t>
  </si>
  <si>
    <t>ИСТОЧНИКИ ВНУТРЕННЕГО ФИНАНСИРОВАНИЯ ДЕФИЦИТА  БЮДЖЕТА</t>
  </si>
  <si>
    <t>01  00  00  00  00  0000  000</t>
  </si>
  <si>
    <t>Увеличение остатков средств бюджетов</t>
  </si>
  <si>
    <t>01  05  00  00  00  0000  500</t>
  </si>
  <si>
    <t>Увеличение прочих остатков средств бюджетов</t>
  </si>
  <si>
    <t>01  05  02  00  00  0000  500</t>
  </si>
  <si>
    <t>Увеличение прочих остатков денежных средств  бюджетов</t>
  </si>
  <si>
    <t>01  05  02  01  00  0000  510</t>
  </si>
  <si>
    <t>Уменьшение остатков средств бюджетов</t>
  </si>
  <si>
    <t>01  05  00  00  00  0000  600</t>
  </si>
  <si>
    <t>Уменьшение прочих остатков средств бюджетов</t>
  </si>
  <si>
    <t>01  05  02  00  00  0000  600</t>
  </si>
  <si>
    <t>Уменьшение прочих остатков денежных средств  бюджетов</t>
  </si>
  <si>
    <t>01  05  02  01  00  0000  610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</si>
  <si>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</si>
  <si>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</si>
  <si>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субсидии бюджетам сельских поселений</t>
  </si>
  <si>
    <t>1 17 0000 00 0000 000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</si>
  <si>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</si>
  <si>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</si>
  <si>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</si>
  <si>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2 02 15002 10 0000 150</t>
  </si>
  <si>
    <t>2 02 29999 10 0000 150</t>
  </si>
  <si>
    <t>2 02 35118 10 0000 150</t>
  </si>
  <si>
    <t>2 02 40014 10 0000 150</t>
  </si>
  <si>
    <t>2 07 05020 10 0000  150</t>
  </si>
  <si>
    <t>Защита населения и территорий от чрезвычайных ситуаций природного и техногенного характера, гражданская оборона</t>
  </si>
  <si>
    <t>Обеспечение проведения выборов и референдумов</t>
  </si>
  <si>
    <t>В % к аналогичному периоду прошлого года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</si>
  <si>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</si>
  <si>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</si>
  <si>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</si>
  <si>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>1 14 00000 00 0000 000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</si>
  <si>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</si>
  <si>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</si>
  <si>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2 02 36900 10 0000 150</t>
  </si>
  <si>
    <t>Единая субвенция бюджетам сельских поселений из бюджета субъекта Российской Федерации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</si>
  <si>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</si>
  <si>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</si>
  <si>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</si>
  <si>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</si>
  <si>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‾</t>
  </si>
  <si>
    <t xml:space="preserve">Другие вопросы в области культуры, кинематографии
</t>
  </si>
  <si>
    <t>Фактически исполнено за 1 пол 2020</t>
  </si>
  <si>
    <t>в 1,9 раза</t>
  </si>
  <si>
    <t>в 1,5 раза</t>
  </si>
  <si>
    <t>в 2,9 раза</t>
  </si>
  <si>
    <t>в 2,1 раза</t>
  </si>
  <si>
    <t>в 1,6 раза</t>
  </si>
  <si>
    <t>Фактически исполнено за   1 пол 2020 г</t>
  </si>
  <si>
    <t>в 3,0 раза</t>
  </si>
  <si>
    <t>в 2,0 раза</t>
  </si>
  <si>
    <t>за 9 месяцев 2021 года</t>
  </si>
  <si>
    <t>сельского поселения Антушевское за 9 месяцев 2021 года</t>
  </si>
  <si>
    <t xml:space="preserve">                                                                                 от   11.10.2021          № 90</t>
  </si>
  <si>
    <t>от   11.10.2021          № 90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</si>
</sst>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0"/>
    <numFmt numFmtId="179" formatCode="00"/>
    <numFmt numFmtId="180" formatCode="&quot;&quot;###,##0.00"/>
  </numFmts>
  <fonts count="65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indexed="12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 Cyr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0" fontId="10" fillId="0" borderId="3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10" fillId="28" borderId="3" applyNumberFormat="0">
      <alignment horizontal="right" vertical="top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9" fontId="10" fillId="29" borderId="3">
      <alignment horizontal="left" vertical="top"/>
      <protection/>
    </xf>
    <xf numFmtId="49" fontId="11" fillId="0" borderId="3">
      <alignment horizontal="left" vertical="top"/>
      <protection/>
    </xf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0" fillId="30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10" fillId="31" borderId="3">
      <alignment horizontal="left" vertical="top" wrapText="1"/>
      <protection/>
    </xf>
    <xf numFmtId="0" fontId="10" fillId="32" borderId="3">
      <alignment horizontal="left" vertical="top" wrapText="1"/>
      <protection/>
    </xf>
    <xf numFmtId="0" fontId="10" fillId="33" borderId="3">
      <alignment horizontal="left" vertical="top" wrapText="1"/>
      <protection/>
    </xf>
    <xf numFmtId="0" fontId="10" fillId="34" borderId="3">
      <alignment horizontal="left" vertical="top" wrapText="1"/>
      <protection/>
    </xf>
    <xf numFmtId="0" fontId="10" fillId="0" borderId="3">
      <alignment horizontal="left" vertical="top" wrapText="1"/>
      <protection/>
    </xf>
    <xf numFmtId="0" fontId="12" fillId="0" borderId="0">
      <alignment horizontal="left" vertical="top"/>
      <protection/>
    </xf>
    <xf numFmtId="0" fontId="54" fillId="0" borderId="7" applyNumberFormat="0" applyFill="0" applyAlignment="0" applyProtection="0"/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30" borderId="9" applyNumberFormat="0">
      <alignment horizontal="right" vertical="top"/>
      <protection/>
    </xf>
    <xf numFmtId="0" fontId="10" fillId="31" borderId="9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10" fillId="32" borderId="9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58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9" fontId="13" fillId="39" borderId="3">
      <alignment horizontal="left" vertical="top" wrapText="1"/>
      <protection/>
    </xf>
    <xf numFmtId="49" fontId="10" fillId="0" borderId="3">
      <alignment horizontal="left" vertical="top" wrapText="1"/>
      <protection/>
    </xf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40" borderId="0" applyNumberFormat="0" applyBorder="0" applyAlignment="0" applyProtection="0"/>
    <xf numFmtId="0" fontId="10" fillId="34" borderId="3">
      <alignment horizontal="left" vertical="top" wrapText="1"/>
      <protection/>
    </xf>
    <xf numFmtId="0" fontId="10" fillId="0" borderId="3">
      <alignment horizontal="left" vertical="top" wrapText="1"/>
      <protection/>
    </xf>
  </cellStyleXfs>
  <cellXfs count="164">
    <xf numFmtId="0" fontId="0" fillId="0" borderId="0" xfId="0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2" xfId="0" applyFont="1" applyBorder="1" applyAlignment="1">
      <alignment vertical="center" wrapText="1"/>
    </xf>
    <xf numFmtId="0" fontId="19" fillId="0" borderId="0" xfId="0" applyFont="1" applyAlignment="1">
      <alignment/>
    </xf>
    <xf numFmtId="0" fontId="1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1" fillId="0" borderId="12" xfId="0" applyFont="1" applyBorder="1" applyAlignment="1">
      <alignment horizontal="center" vertical="top" wrapText="1"/>
    </xf>
    <xf numFmtId="0" fontId="17" fillId="41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0" fillId="0" borderId="0" xfId="0" applyBorder="1" applyAlignment="1">
      <alignment/>
    </xf>
    <xf numFmtId="0" fontId="23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0" fontId="21" fillId="41" borderId="12" xfId="0" applyFont="1" applyFill="1" applyBorder="1" applyAlignment="1">
      <alignment horizontal="center" vertical="center" wrapText="1"/>
    </xf>
    <xf numFmtId="0" fontId="24" fillId="41" borderId="0" xfId="0" applyFont="1" applyFill="1" applyAlignment="1">
      <alignment/>
    </xf>
    <xf numFmtId="0" fontId="20" fillId="41" borderId="0" xfId="0" applyFont="1" applyFill="1" applyAlignment="1">
      <alignment/>
    </xf>
    <xf numFmtId="0" fontId="17" fillId="41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41" borderId="12" xfId="0" applyFont="1" applyFill="1" applyBorder="1" applyAlignment="1">
      <alignment horizontal="left" vertical="center" wrapText="1"/>
    </xf>
    <xf numFmtId="0" fontId="17" fillId="41" borderId="12" xfId="0" applyFont="1" applyFill="1" applyBorder="1" applyAlignment="1">
      <alignment horizontal="left" vertical="center" wrapText="1"/>
    </xf>
    <xf numFmtId="0" fontId="17" fillId="41" borderId="12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top" wrapText="1"/>
    </xf>
    <xf numFmtId="177" fontId="9" fillId="41" borderId="0" xfId="66" applyNumberFormat="1" applyFont="1" applyFill="1" applyBorder="1" applyAlignment="1" applyProtection="1">
      <alignment horizontal="right"/>
      <protection hidden="1"/>
    </xf>
    <xf numFmtId="0" fontId="21" fillId="41" borderId="12" xfId="0" applyFont="1" applyFill="1" applyBorder="1" applyAlignment="1">
      <alignment horizontal="center" vertical="top" wrapText="1"/>
    </xf>
    <xf numFmtId="177" fontId="17" fillId="41" borderId="12" xfId="0" applyNumberFormat="1" applyFont="1" applyFill="1" applyBorder="1" applyAlignment="1">
      <alignment horizontal="center" vertical="center" wrapText="1"/>
    </xf>
    <xf numFmtId="177" fontId="21" fillId="41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4" fillId="0" borderId="0" xfId="66" applyFont="1" applyAlignment="1">
      <alignment/>
      <protection/>
    </xf>
    <xf numFmtId="177" fontId="14" fillId="0" borderId="12" xfId="71" applyNumberFormat="1" applyFont="1" applyFill="1" applyBorder="1" applyAlignment="1">
      <alignment horizontal="center" vertical="center"/>
      <protection/>
    </xf>
    <xf numFmtId="177" fontId="17" fillId="0" borderId="12" xfId="0" applyNumberFormat="1" applyFont="1" applyBorder="1" applyAlignment="1">
      <alignment horizontal="center" vertical="center"/>
    </xf>
    <xf numFmtId="0" fontId="2" fillId="0" borderId="0" xfId="66" applyFont="1">
      <alignment/>
      <protection/>
    </xf>
    <xf numFmtId="0" fontId="2" fillId="0" borderId="0" xfId="66">
      <alignment/>
      <protection/>
    </xf>
    <xf numFmtId="0" fontId="9" fillId="0" borderId="0" xfId="66" applyFont="1">
      <alignment/>
      <protection/>
    </xf>
    <xf numFmtId="0" fontId="16" fillId="0" borderId="0" xfId="66" applyFont="1" applyFill="1" applyProtection="1">
      <alignment/>
      <protection hidden="1"/>
    </xf>
    <xf numFmtId="49" fontId="16" fillId="0" borderId="0" xfId="66" applyNumberFormat="1" applyFont="1" applyFill="1" applyProtection="1">
      <alignment/>
      <protection hidden="1"/>
    </xf>
    <xf numFmtId="49" fontId="16" fillId="0" borderId="0" xfId="66" applyNumberFormat="1" applyFont="1" applyFill="1" applyBorder="1" applyProtection="1">
      <alignment/>
      <protection hidden="1"/>
    </xf>
    <xf numFmtId="0" fontId="16" fillId="0" borderId="0" xfId="66" applyFont="1" applyFill="1" applyBorder="1" applyProtection="1">
      <alignment/>
      <protection hidden="1"/>
    </xf>
    <xf numFmtId="0" fontId="6" fillId="0" borderId="0" xfId="66" applyFont="1">
      <alignment/>
      <protection/>
    </xf>
    <xf numFmtId="0" fontId="8" fillId="0" borderId="0" xfId="66" applyFont="1" applyFill="1">
      <alignment/>
      <protection/>
    </xf>
    <xf numFmtId="0" fontId="8" fillId="0" borderId="0" xfId="66" applyFont="1">
      <alignment/>
      <protection/>
    </xf>
    <xf numFmtId="0" fontId="4" fillId="0" borderId="0" xfId="66" applyFont="1">
      <alignment/>
      <protection/>
    </xf>
    <xf numFmtId="0" fontId="6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4" fillId="0" borderId="0" xfId="66" applyFont="1" applyFill="1">
      <alignment/>
      <protection/>
    </xf>
    <xf numFmtId="0" fontId="5" fillId="0" borderId="0" xfId="66" applyFont="1">
      <alignment/>
      <protection/>
    </xf>
    <xf numFmtId="0" fontId="2" fillId="0" borderId="0" xfId="66" applyFill="1">
      <alignment/>
      <protection/>
    </xf>
    <xf numFmtId="0" fontId="7" fillId="0" borderId="0" xfId="66" applyFont="1">
      <alignment/>
      <protection/>
    </xf>
    <xf numFmtId="0" fontId="2" fillId="33" borderId="0" xfId="66" applyFill="1">
      <alignment/>
      <protection/>
    </xf>
    <xf numFmtId="0" fontId="3" fillId="0" borderId="0" xfId="66" applyFont="1">
      <alignment/>
      <protection/>
    </xf>
    <xf numFmtId="0" fontId="2" fillId="41" borderId="0" xfId="66" applyFont="1" applyFill="1">
      <alignment/>
      <protection/>
    </xf>
    <xf numFmtId="49" fontId="2" fillId="41" borderId="0" xfId="66" applyNumberFormat="1" applyFont="1" applyFill="1">
      <alignment/>
      <protection/>
    </xf>
    <xf numFmtId="0" fontId="2" fillId="41" borderId="0" xfId="66" applyFont="1" applyFill="1" applyBorder="1">
      <alignment/>
      <protection/>
    </xf>
    <xf numFmtId="0" fontId="2" fillId="41" borderId="0" xfId="66" applyFont="1" applyFill="1" applyBorder="1" applyAlignment="1">
      <alignment horizontal="right"/>
      <protection/>
    </xf>
    <xf numFmtId="49" fontId="2" fillId="0" borderId="0" xfId="66" applyNumberFormat="1" applyFont="1">
      <alignment/>
      <protection/>
    </xf>
    <xf numFmtId="0" fontId="2" fillId="0" borderId="0" xfId="66" applyFont="1" applyBorder="1">
      <alignment/>
      <protection/>
    </xf>
    <xf numFmtId="0" fontId="2" fillId="0" borderId="0" xfId="66" applyFont="1" applyFill="1" applyBorder="1">
      <alignment/>
      <protection/>
    </xf>
    <xf numFmtId="177" fontId="18" fillId="41" borderId="0" xfId="66" applyNumberFormat="1" applyFont="1" applyFill="1" applyBorder="1">
      <alignment/>
      <protection/>
    </xf>
    <xf numFmtId="177" fontId="2" fillId="41" borderId="0" xfId="66" applyNumberFormat="1" applyFont="1" applyFill="1" applyBorder="1">
      <alignment/>
      <protection/>
    </xf>
    <xf numFmtId="0" fontId="2" fillId="41" borderId="0" xfId="66" applyFill="1">
      <alignment/>
      <protection/>
    </xf>
    <xf numFmtId="0" fontId="14" fillId="41" borderId="12" xfId="66" applyNumberFormat="1" applyFont="1" applyFill="1" applyBorder="1" applyAlignment="1" applyProtection="1">
      <alignment horizontal="center" vertical="center" wrapText="1"/>
      <protection hidden="1"/>
    </xf>
    <xf numFmtId="0" fontId="14" fillId="41" borderId="12" xfId="66" applyFont="1" applyFill="1" applyBorder="1" applyAlignment="1">
      <alignment horizontal="center" vertical="center"/>
      <protection/>
    </xf>
    <xf numFmtId="0" fontId="14" fillId="41" borderId="0" xfId="66" applyFont="1" applyFill="1" applyAlignment="1">
      <alignment horizontal="right"/>
      <protection/>
    </xf>
    <xf numFmtId="0" fontId="15" fillId="41" borderId="12" xfId="66" applyFont="1" applyFill="1" applyBorder="1" applyAlignment="1">
      <alignment horizontal="center"/>
      <protection/>
    </xf>
    <xf numFmtId="0" fontId="15" fillId="41" borderId="12" xfId="66" applyFont="1" applyFill="1" applyBorder="1" applyAlignment="1">
      <alignment horizontal="center" vertical="center"/>
      <protection/>
    </xf>
    <xf numFmtId="49" fontId="15" fillId="41" borderId="12" xfId="66" applyNumberFormat="1" applyFont="1" applyFill="1" applyBorder="1" applyAlignment="1">
      <alignment horizontal="center" vertical="center"/>
      <protection/>
    </xf>
    <xf numFmtId="0" fontId="15" fillId="41" borderId="12" xfId="66" applyFont="1" applyFill="1" applyBorder="1" applyAlignment="1">
      <alignment vertical="top" wrapText="1"/>
      <protection/>
    </xf>
    <xf numFmtId="179" fontId="15" fillId="41" borderId="12" xfId="66" applyNumberFormat="1" applyFont="1" applyFill="1" applyBorder="1" applyAlignment="1" applyProtection="1">
      <alignment horizontal="center" vertical="center"/>
      <protection hidden="1"/>
    </xf>
    <xf numFmtId="49" fontId="15" fillId="41" borderId="12" xfId="66" applyNumberFormat="1" applyFont="1" applyFill="1" applyBorder="1" applyAlignment="1" applyProtection="1">
      <alignment horizontal="center" vertical="center"/>
      <protection hidden="1"/>
    </xf>
    <xf numFmtId="178" fontId="15" fillId="41" borderId="12" xfId="66" applyNumberFormat="1" applyFont="1" applyFill="1" applyBorder="1" applyAlignment="1" applyProtection="1">
      <alignment horizontal="center" vertical="center"/>
      <protection hidden="1"/>
    </xf>
    <xf numFmtId="177" fontId="15" fillId="41" borderId="12" xfId="66" applyNumberFormat="1" applyFont="1" applyFill="1" applyBorder="1" applyAlignment="1" applyProtection="1">
      <alignment horizontal="center" vertical="center"/>
      <protection hidden="1"/>
    </xf>
    <xf numFmtId="0" fontId="14" fillId="41" borderId="12" xfId="66" applyFont="1" applyFill="1" applyBorder="1" applyAlignment="1">
      <alignment horizontal="left" vertical="top" wrapText="1"/>
      <protection/>
    </xf>
    <xf numFmtId="179" fontId="14" fillId="41" borderId="12" xfId="66" applyNumberFormat="1" applyFont="1" applyFill="1" applyBorder="1" applyAlignment="1" applyProtection="1">
      <alignment horizontal="center" vertical="center"/>
      <protection hidden="1"/>
    </xf>
    <xf numFmtId="49" fontId="14" fillId="41" borderId="12" xfId="66" applyNumberFormat="1" applyFont="1" applyFill="1" applyBorder="1" applyAlignment="1" applyProtection="1">
      <alignment horizontal="center" vertical="center"/>
      <protection hidden="1"/>
    </xf>
    <xf numFmtId="178" fontId="14" fillId="41" borderId="12" xfId="66" applyNumberFormat="1" applyFont="1" applyFill="1" applyBorder="1" applyAlignment="1" applyProtection="1">
      <alignment horizontal="center" vertical="center"/>
      <protection hidden="1"/>
    </xf>
    <xf numFmtId="177" fontId="14" fillId="41" borderId="12" xfId="66" applyNumberFormat="1" applyFont="1" applyFill="1" applyBorder="1" applyAlignment="1" applyProtection="1">
      <alignment horizontal="center" vertical="center"/>
      <protection hidden="1"/>
    </xf>
    <xf numFmtId="0" fontId="14" fillId="41" borderId="12" xfId="66" applyNumberFormat="1" applyFont="1" applyFill="1" applyBorder="1" applyAlignment="1" applyProtection="1">
      <alignment horizontal="center" vertical="center"/>
      <protection hidden="1"/>
    </xf>
    <xf numFmtId="177" fontId="14" fillId="41" borderId="12" xfId="66" applyNumberFormat="1" applyFont="1" applyFill="1" applyBorder="1" applyAlignment="1">
      <alignment horizontal="center" vertical="center"/>
      <protection/>
    </xf>
    <xf numFmtId="0" fontId="14" fillId="41" borderId="12" xfId="66" applyFont="1" applyFill="1" applyBorder="1" applyAlignment="1">
      <alignment horizontal="left" wrapText="1"/>
      <protection/>
    </xf>
    <xf numFmtId="0" fontId="14" fillId="41" borderId="0" xfId="66" applyFont="1" applyFill="1" applyAlignment="1">
      <alignment wrapText="1"/>
      <protection/>
    </xf>
    <xf numFmtId="0" fontId="14" fillId="41" borderId="13" xfId="66" applyFont="1" applyFill="1" applyBorder="1" applyAlignment="1">
      <alignment horizontal="left" vertical="top" wrapText="1"/>
      <protection/>
    </xf>
    <xf numFmtId="0" fontId="14" fillId="41" borderId="13" xfId="66" applyFont="1" applyFill="1" applyBorder="1" applyAlignment="1">
      <alignment horizontal="center" vertical="center"/>
      <protection/>
    </xf>
    <xf numFmtId="179" fontId="14" fillId="41" borderId="13" xfId="66" applyNumberFormat="1" applyFont="1" applyFill="1" applyBorder="1" applyAlignment="1" applyProtection="1">
      <alignment horizontal="center" vertical="center"/>
      <protection hidden="1"/>
    </xf>
    <xf numFmtId="0" fontId="14" fillId="41" borderId="12" xfId="66" applyFont="1" applyFill="1" applyBorder="1" applyAlignment="1">
      <alignment horizontal="justify" vertical="center" wrapText="1"/>
      <protection/>
    </xf>
    <xf numFmtId="0" fontId="14" fillId="41" borderId="14" xfId="66" applyFont="1" applyFill="1" applyBorder="1" applyAlignment="1">
      <alignment horizontal="left" wrapText="1"/>
      <protection/>
    </xf>
    <xf numFmtId="0" fontId="14" fillId="41" borderId="14" xfId="66" applyNumberFormat="1" applyFont="1" applyFill="1" applyBorder="1" applyAlignment="1" applyProtection="1">
      <alignment horizontal="left" wrapText="1"/>
      <protection hidden="1"/>
    </xf>
    <xf numFmtId="0" fontId="15" fillId="41" borderId="12" xfId="66" applyFont="1" applyFill="1" applyBorder="1" applyAlignment="1">
      <alignment horizontal="left" vertical="top" wrapText="1"/>
      <protection/>
    </xf>
    <xf numFmtId="0" fontId="14" fillId="0" borderId="12" xfId="0" applyNumberFormat="1" applyFont="1" applyBorder="1" applyAlignment="1">
      <alignment vertical="top" wrapText="1"/>
    </xf>
    <xf numFmtId="0" fontId="21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41" borderId="12" xfId="71" applyFont="1" applyFill="1" applyBorder="1" applyAlignment="1">
      <alignment horizontal="center" vertical="center"/>
      <protection/>
    </xf>
    <xf numFmtId="0" fontId="14" fillId="41" borderId="12" xfId="71" applyFont="1" applyFill="1" applyBorder="1" applyAlignment="1">
      <alignment horizontal="left" vertical="top" wrapText="1"/>
      <protection/>
    </xf>
    <xf numFmtId="0" fontId="14" fillId="41" borderId="12" xfId="7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77" fontId="17" fillId="41" borderId="15" xfId="0" applyNumberFormat="1" applyFont="1" applyFill="1" applyBorder="1" applyAlignment="1">
      <alignment horizontal="center" vertical="center" wrapText="1"/>
    </xf>
    <xf numFmtId="0" fontId="15" fillId="41" borderId="14" xfId="66" applyNumberFormat="1" applyFont="1" applyFill="1" applyBorder="1" applyAlignment="1" applyProtection="1">
      <alignment horizontal="left" wrapText="1"/>
      <protection hidden="1"/>
    </xf>
    <xf numFmtId="0" fontId="15" fillId="41" borderId="12" xfId="66" applyFont="1" applyFill="1" applyBorder="1" applyAlignment="1">
      <alignment horizontal="left" wrapText="1"/>
      <protection/>
    </xf>
    <xf numFmtId="176" fontId="17" fillId="0" borderId="12" xfId="0" applyNumberFormat="1" applyFont="1" applyBorder="1" applyAlignment="1">
      <alignment horizontal="center" vertical="center"/>
    </xf>
    <xf numFmtId="0" fontId="6" fillId="0" borderId="12" xfId="66" applyFont="1" applyBorder="1">
      <alignment/>
      <protection/>
    </xf>
    <xf numFmtId="0" fontId="15" fillId="0" borderId="12" xfId="66" applyFont="1" applyBorder="1" applyAlignment="1">
      <alignment horizontal="center" wrapText="1"/>
      <protection/>
    </xf>
    <xf numFmtId="176" fontId="14" fillId="0" borderId="12" xfId="66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177" fontId="21" fillId="15" borderId="12" xfId="0" applyNumberFormat="1" applyFont="1" applyFill="1" applyBorder="1" applyAlignment="1">
      <alignment horizontal="center" vertical="center" wrapText="1"/>
    </xf>
    <xf numFmtId="177" fontId="17" fillId="15" borderId="12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14" fillId="41" borderId="12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176" fontId="17" fillId="15" borderId="12" xfId="0" applyNumberFormat="1" applyFont="1" applyFill="1" applyBorder="1" applyAlignment="1">
      <alignment horizontal="center" vertical="center"/>
    </xf>
    <xf numFmtId="176" fontId="27" fillId="0" borderId="12" xfId="0" applyNumberFormat="1" applyFont="1" applyBorder="1" applyAlignment="1">
      <alignment horizontal="center" vertical="center"/>
    </xf>
    <xf numFmtId="0" fontId="15" fillId="15" borderId="12" xfId="66" applyFont="1" applyFill="1" applyBorder="1" applyAlignment="1">
      <alignment horizontal="center" vertical="center"/>
      <protection/>
    </xf>
    <xf numFmtId="177" fontId="14" fillId="15" borderId="12" xfId="66" applyNumberFormat="1" applyFont="1" applyFill="1" applyBorder="1" applyAlignment="1">
      <alignment horizontal="center" vertical="center"/>
      <protection/>
    </xf>
    <xf numFmtId="0" fontId="21" fillId="15" borderId="12" xfId="0" applyFont="1" applyFill="1" applyBorder="1" applyAlignment="1">
      <alignment horizontal="center" vertical="top" wrapText="1"/>
    </xf>
    <xf numFmtId="177" fontId="15" fillId="15" borderId="12" xfId="66" applyNumberFormat="1" applyFont="1" applyFill="1" applyBorder="1" applyAlignment="1" applyProtection="1">
      <alignment horizontal="center" vertical="center"/>
      <protection hidden="1"/>
    </xf>
    <xf numFmtId="177" fontId="14" fillId="15" borderId="12" xfId="66" applyNumberFormat="1" applyFont="1" applyFill="1" applyBorder="1" applyAlignment="1" applyProtection="1">
      <alignment horizontal="center" vertical="center"/>
      <protection hidden="1"/>
    </xf>
    <xf numFmtId="176" fontId="28" fillId="0" borderId="12" xfId="66" applyNumberFormat="1" applyFont="1" applyBorder="1" applyAlignment="1">
      <alignment horizontal="center" vertical="center"/>
      <protection/>
    </xf>
    <xf numFmtId="0" fontId="21" fillId="42" borderId="12" xfId="0" applyFont="1" applyFill="1" applyBorder="1" applyAlignment="1">
      <alignment horizontal="left" vertical="center" wrapText="1"/>
    </xf>
    <xf numFmtId="177" fontId="17" fillId="42" borderId="12" xfId="0" applyNumberFormat="1" applyFont="1" applyFill="1" applyBorder="1" applyAlignment="1">
      <alignment horizontal="center" vertical="center" wrapText="1"/>
    </xf>
    <xf numFmtId="176" fontId="17" fillId="42" borderId="12" xfId="0" applyNumberFormat="1" applyFont="1" applyFill="1" applyBorder="1" applyAlignment="1">
      <alignment horizontal="center" vertical="center"/>
    </xf>
    <xf numFmtId="0" fontId="20" fillId="42" borderId="0" xfId="0" applyFont="1" applyFill="1" applyAlignment="1">
      <alignment/>
    </xf>
    <xf numFmtId="0" fontId="0" fillId="42" borderId="0" xfId="0" applyFill="1" applyAlignment="1">
      <alignment/>
    </xf>
    <xf numFmtId="0" fontId="17" fillId="42" borderId="12" xfId="0" applyFont="1" applyFill="1" applyBorder="1" applyAlignment="1">
      <alignment horizontal="center" vertical="center" wrapText="1"/>
    </xf>
    <xf numFmtId="0" fontId="17" fillId="42" borderId="12" xfId="0" applyFont="1" applyFill="1" applyBorder="1" applyAlignment="1">
      <alignment horizontal="left" vertical="center" wrapText="1"/>
    </xf>
    <xf numFmtId="176" fontId="29" fillId="0" borderId="12" xfId="0" applyNumberFormat="1" applyFont="1" applyBorder="1" applyAlignment="1">
      <alignment horizontal="center" vertical="center"/>
    </xf>
    <xf numFmtId="0" fontId="0" fillId="42" borderId="0" xfId="0" applyFont="1" applyFill="1" applyAlignment="1">
      <alignment wrapText="1"/>
    </xf>
    <xf numFmtId="0" fontId="21" fillId="42" borderId="12" xfId="0" applyFont="1" applyFill="1" applyBorder="1" applyAlignment="1">
      <alignment horizontal="center" vertical="center" wrapText="1"/>
    </xf>
    <xf numFmtId="0" fontId="17" fillId="42" borderId="0" xfId="0" applyFont="1" applyFill="1" applyAlignment="1">
      <alignment/>
    </xf>
    <xf numFmtId="0" fontId="9" fillId="42" borderId="0" xfId="66" applyFont="1" applyFill="1">
      <alignment/>
      <protection/>
    </xf>
    <xf numFmtId="0" fontId="2" fillId="42" borderId="0" xfId="66" applyFill="1">
      <alignment/>
      <protection/>
    </xf>
    <xf numFmtId="2" fontId="15" fillId="42" borderId="12" xfId="66" applyNumberFormat="1" applyFont="1" applyFill="1" applyBorder="1" applyAlignment="1">
      <alignment horizontal="center" vertical="center" wrapText="1"/>
      <protection/>
    </xf>
    <xf numFmtId="0" fontId="15" fillId="42" borderId="12" xfId="66" applyFont="1" applyFill="1" applyBorder="1" applyAlignment="1">
      <alignment horizontal="center" vertical="center"/>
      <protection/>
    </xf>
    <xf numFmtId="177" fontId="14" fillId="42" borderId="12" xfId="66" applyNumberFormat="1" applyFont="1" applyFill="1" applyBorder="1" applyAlignment="1">
      <alignment horizontal="center" vertical="center"/>
      <protection/>
    </xf>
    <xf numFmtId="177" fontId="15" fillId="42" borderId="12" xfId="66" applyNumberFormat="1" applyFont="1" applyFill="1" applyBorder="1" applyAlignment="1">
      <alignment horizontal="center" vertical="center"/>
      <protection/>
    </xf>
    <xf numFmtId="176" fontId="17" fillId="42" borderId="12" xfId="0" applyNumberFormat="1" applyFont="1" applyFill="1" applyBorder="1" applyAlignment="1">
      <alignment horizontal="center" vertical="center" wrapText="1"/>
    </xf>
    <xf numFmtId="176" fontId="27" fillId="42" borderId="12" xfId="0" applyNumberFormat="1" applyFont="1" applyFill="1" applyBorder="1" applyAlignment="1">
      <alignment horizontal="center" vertical="center" wrapText="1"/>
    </xf>
    <xf numFmtId="176" fontId="14" fillId="41" borderId="12" xfId="0" applyNumberFormat="1" applyFont="1" applyFill="1" applyBorder="1" applyAlignment="1">
      <alignment horizontal="center" vertical="center" wrapText="1"/>
    </xf>
    <xf numFmtId="176" fontId="17" fillId="0" borderId="12" xfId="0" applyNumberFormat="1" applyFont="1" applyBorder="1" applyAlignment="1">
      <alignment horizontal="center" vertical="center"/>
    </xf>
    <xf numFmtId="0" fontId="64" fillId="0" borderId="12" xfId="0" applyFont="1" applyFill="1" applyBorder="1" applyAlignment="1">
      <alignment horizontal="left" vertical="top" wrapText="1"/>
    </xf>
    <xf numFmtId="0" fontId="21" fillId="42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15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17" fillId="0" borderId="0" xfId="0" applyFont="1" applyAlignment="1">
      <alignment wrapText="1"/>
    </xf>
    <xf numFmtId="176" fontId="15" fillId="0" borderId="13" xfId="66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18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26" fillId="0" borderId="0" xfId="0" applyFont="1" applyAlignment="1">
      <alignment horizontal="center" wrapText="1"/>
    </xf>
    <xf numFmtId="0" fontId="14" fillId="0" borderId="0" xfId="66" applyFont="1" applyFill="1" applyAlignment="1">
      <alignment/>
      <protection/>
    </xf>
    <xf numFmtId="0" fontId="14" fillId="0" borderId="0" xfId="66" applyNumberFormat="1" applyFont="1" applyFill="1" applyAlignment="1" applyProtection="1">
      <alignment horizontal="left" vertical="center" wrapText="1"/>
      <protection hidden="1"/>
    </xf>
    <xf numFmtId="0" fontId="14" fillId="0" borderId="0" xfId="66" applyFont="1" applyAlignment="1">
      <alignment/>
      <protection/>
    </xf>
    <xf numFmtId="0" fontId="15" fillId="41" borderId="14" xfId="66" applyNumberFormat="1" applyFont="1" applyFill="1" applyBorder="1" applyAlignment="1" applyProtection="1">
      <alignment horizontal="center" vertical="top" wrapText="1"/>
      <protection hidden="1"/>
    </xf>
    <xf numFmtId="0" fontId="19" fillId="0" borderId="19" xfId="0" applyFont="1" applyBorder="1" applyAlignment="1">
      <alignment horizontal="center" vertical="top" wrapText="1"/>
    </xf>
    <xf numFmtId="49" fontId="14" fillId="41" borderId="12" xfId="66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24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_Приложение 1 объем доходов декабрь" xfId="68"/>
    <cellStyle name="Обычный 3" xfId="69"/>
    <cellStyle name="Обычный_tmp 2" xfId="70"/>
    <cellStyle name="Обычный_Приложение 1 объем доходов декабрь" xfId="71"/>
    <cellStyle name="Отдельная ячейка" xfId="72"/>
    <cellStyle name="Отдельная ячейка - константа" xfId="73"/>
    <cellStyle name="Отдельная ячейка - константа [печать]" xfId="74"/>
    <cellStyle name="Отдельная ячейка [печать]" xfId="75"/>
    <cellStyle name="Отдельная ячейка-результат" xfId="76"/>
    <cellStyle name="Отдельная ячейка-результат [печать]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ойства элементов измерения" xfId="83"/>
    <cellStyle name="Свойства элементов измерения [печать]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  <cellStyle name="Элементы осей" xfId="90"/>
    <cellStyle name="Элементы осей [печать]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45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24.375" style="2" customWidth="1"/>
    <col min="2" max="2" width="41.625" style="2" customWidth="1"/>
    <col min="3" max="3" width="13.00390625" style="2" customWidth="1"/>
    <col min="4" max="4" width="13.125" style="2" customWidth="1"/>
    <col min="5" max="5" width="13.125" style="2" hidden="1" customWidth="1"/>
    <col min="6" max="6" width="14.00390625" style="127" customWidth="1"/>
    <col min="7" max="7" width="13.125" style="1" hidden="1" customWidth="1"/>
    <col min="8" max="8" width="9.125" style="1" customWidth="1"/>
  </cols>
  <sheetData>
    <row r="1" spans="2:6" ht="15">
      <c r="B1" s="143" t="s">
        <v>167</v>
      </c>
      <c r="C1" s="144"/>
      <c r="D1" s="144"/>
      <c r="E1" s="144"/>
      <c r="F1" s="144"/>
    </row>
    <row r="2" spans="2:6" ht="15.75" customHeight="1">
      <c r="B2" s="143" t="s">
        <v>169</v>
      </c>
      <c r="C2" s="144"/>
      <c r="D2" s="144"/>
      <c r="E2" s="144"/>
      <c r="F2" s="144"/>
    </row>
    <row r="3" spans="2:6" ht="15">
      <c r="B3" s="143" t="s">
        <v>170</v>
      </c>
      <c r="C3" s="144"/>
      <c r="D3" s="144"/>
      <c r="E3" s="144"/>
      <c r="F3" s="144"/>
    </row>
    <row r="4" spans="2:6" ht="15.75" customHeight="1">
      <c r="B4" s="145" t="s">
        <v>259</v>
      </c>
      <c r="C4" s="144"/>
      <c r="D4" s="144"/>
      <c r="E4" s="144"/>
      <c r="F4" s="144"/>
    </row>
    <row r="5" spans="2:6" ht="15.75" customHeight="1">
      <c r="B5" s="143" t="s">
        <v>168</v>
      </c>
      <c r="C5" s="144"/>
      <c r="D5" s="144"/>
      <c r="E5" s="144"/>
      <c r="F5" s="144"/>
    </row>
    <row r="6" spans="3:6" ht="8.25" customHeight="1">
      <c r="C6" s="5"/>
      <c r="D6" s="6"/>
      <c r="E6" s="103"/>
      <c r="F6" s="125"/>
    </row>
    <row r="7" spans="1:7" ht="15">
      <c r="A7" s="149" t="s">
        <v>192</v>
      </c>
      <c r="B7" s="150"/>
      <c r="C7" s="150"/>
      <c r="D7" s="150"/>
      <c r="E7" s="150"/>
      <c r="F7" s="150"/>
      <c r="G7" s="144"/>
    </row>
    <row r="8" spans="1:7" ht="15">
      <c r="A8" s="151" t="s">
        <v>257</v>
      </c>
      <c r="B8" s="152"/>
      <c r="C8" s="152"/>
      <c r="D8" s="152"/>
      <c r="E8" s="152"/>
      <c r="F8" s="152"/>
      <c r="G8" s="153"/>
    </row>
    <row r="9" spans="1:7" ht="25.5" customHeight="1">
      <c r="A9" s="140" t="s">
        <v>0</v>
      </c>
      <c r="B9" s="140" t="s">
        <v>32</v>
      </c>
      <c r="C9" s="140" t="s">
        <v>2</v>
      </c>
      <c r="D9" s="140" t="s">
        <v>33</v>
      </c>
      <c r="E9" s="142" t="s">
        <v>248</v>
      </c>
      <c r="F9" s="139" t="s">
        <v>105</v>
      </c>
      <c r="G9" s="146" t="s">
        <v>233</v>
      </c>
    </row>
    <row r="10" spans="1:7" ht="7.5" customHeight="1" hidden="1">
      <c r="A10" s="140"/>
      <c r="B10" s="141"/>
      <c r="C10" s="140"/>
      <c r="D10" s="140"/>
      <c r="E10" s="142"/>
      <c r="F10" s="139"/>
      <c r="G10" s="147"/>
    </row>
    <row r="11" spans="1:7" ht="30.75" customHeight="1">
      <c r="A11" s="140"/>
      <c r="B11" s="141"/>
      <c r="C11" s="140"/>
      <c r="D11" s="140"/>
      <c r="E11" s="142"/>
      <c r="F11" s="139"/>
      <c r="G11" s="148"/>
    </row>
    <row r="12" spans="1:7" ht="15.75" customHeight="1">
      <c r="A12" s="7"/>
      <c r="B12" s="22" t="s">
        <v>3</v>
      </c>
      <c r="C12" s="26">
        <f>C13+C35</f>
        <v>11911</v>
      </c>
      <c r="D12" s="26">
        <f>D13+D35</f>
        <v>8359.6</v>
      </c>
      <c r="E12" s="104">
        <f>E13+E35</f>
        <v>4043</v>
      </c>
      <c r="F12" s="134">
        <f>D12/C12*100</f>
        <v>70.18386365544454</v>
      </c>
      <c r="G12" s="98">
        <f>D12/E12*100</f>
        <v>206.76725204056393</v>
      </c>
    </row>
    <row r="13" spans="1:7" ht="15">
      <c r="A13" s="88" t="s">
        <v>4</v>
      </c>
      <c r="B13" s="17" t="s">
        <v>5</v>
      </c>
      <c r="C13" s="26">
        <f>C14+C17+C19+C24+C26+C28+C31+C33</f>
        <v>2323.8</v>
      </c>
      <c r="D13" s="26">
        <f>D14+D17+D19+D24+D26+D28+D31+D33</f>
        <v>872.7</v>
      </c>
      <c r="E13" s="104">
        <f>E14+E17+E19+E24+E26+E28+E33</f>
        <v>552.8000000000001</v>
      </c>
      <c r="F13" s="134">
        <f aca="true" t="shared" si="0" ref="F13:F44">D13/C13*100</f>
        <v>37.554867028143555</v>
      </c>
      <c r="G13" s="98">
        <f aca="true" t="shared" si="1" ref="G13:G40">D13/E13*100</f>
        <v>157.86903039073806</v>
      </c>
    </row>
    <row r="14" spans="1:8" s="4" customFormat="1" ht="19.5" customHeight="1">
      <c r="A14" s="13" t="s">
        <v>6</v>
      </c>
      <c r="B14" s="18" t="s">
        <v>7</v>
      </c>
      <c r="C14" s="26">
        <f>C16</f>
        <v>668</v>
      </c>
      <c r="D14" s="26">
        <f>D16</f>
        <v>432</v>
      </c>
      <c r="E14" s="104">
        <f>E16</f>
        <v>315.5</v>
      </c>
      <c r="F14" s="134">
        <f t="shared" si="0"/>
        <v>64.67065868263472</v>
      </c>
      <c r="G14" s="98">
        <f t="shared" si="1"/>
        <v>136.9255150554675</v>
      </c>
      <c r="H14" s="14"/>
    </row>
    <row r="15" spans="1:8" ht="15">
      <c r="A15" s="8" t="s">
        <v>8</v>
      </c>
      <c r="B15" s="19" t="s">
        <v>9</v>
      </c>
      <c r="C15" s="25">
        <f>C16</f>
        <v>668</v>
      </c>
      <c r="D15" s="25">
        <f>D16</f>
        <v>432</v>
      </c>
      <c r="E15" s="105">
        <f>E16</f>
        <v>315.5</v>
      </c>
      <c r="F15" s="134">
        <f t="shared" si="0"/>
        <v>64.67065868263472</v>
      </c>
      <c r="G15" s="98">
        <f t="shared" si="1"/>
        <v>136.9255150554675</v>
      </c>
      <c r="H15" s="15"/>
    </row>
    <row r="16" spans="1:8" ht="93" customHeight="1">
      <c r="A16" s="8" t="s">
        <v>10</v>
      </c>
      <c r="B16" s="19" t="s">
        <v>11</v>
      </c>
      <c r="C16" s="25">
        <v>668</v>
      </c>
      <c r="D16" s="25">
        <v>432</v>
      </c>
      <c r="E16" s="105">
        <v>315.5</v>
      </c>
      <c r="F16" s="134">
        <f t="shared" si="0"/>
        <v>64.67065868263472</v>
      </c>
      <c r="G16" s="98">
        <f t="shared" si="1"/>
        <v>136.9255150554675</v>
      </c>
      <c r="H16" s="15"/>
    </row>
    <row r="17" spans="1:8" s="121" customFormat="1" ht="18" customHeight="1">
      <c r="A17" s="126" t="s">
        <v>193</v>
      </c>
      <c r="B17" s="117" t="s">
        <v>194</v>
      </c>
      <c r="C17" s="118">
        <f>C18</f>
        <v>23.9</v>
      </c>
      <c r="D17" s="118">
        <f>D18</f>
        <v>23.8</v>
      </c>
      <c r="E17" s="105">
        <f>E18</f>
        <v>23.5</v>
      </c>
      <c r="F17" s="134">
        <f t="shared" si="0"/>
        <v>99.581589958159</v>
      </c>
      <c r="G17" s="119">
        <f t="shared" si="1"/>
        <v>101.27659574468086</v>
      </c>
      <c r="H17" s="120"/>
    </row>
    <row r="18" spans="1:8" s="121" customFormat="1" ht="24.75" customHeight="1">
      <c r="A18" s="122" t="s">
        <v>195</v>
      </c>
      <c r="B18" s="123" t="s">
        <v>196</v>
      </c>
      <c r="C18" s="118">
        <v>23.9</v>
      </c>
      <c r="D18" s="118">
        <v>23.8</v>
      </c>
      <c r="E18" s="105">
        <v>23.5</v>
      </c>
      <c r="F18" s="134">
        <f t="shared" si="0"/>
        <v>99.581589958159</v>
      </c>
      <c r="G18" s="119">
        <f t="shared" si="1"/>
        <v>101.27659574468086</v>
      </c>
      <c r="H18" s="120"/>
    </row>
    <row r="19" spans="1:8" ht="15.75" customHeight="1">
      <c r="A19" s="13" t="s">
        <v>12</v>
      </c>
      <c r="B19" s="18" t="s">
        <v>13</v>
      </c>
      <c r="C19" s="26">
        <f>C20+C21</f>
        <v>1464</v>
      </c>
      <c r="D19" s="26">
        <f>D20+D21</f>
        <v>306</v>
      </c>
      <c r="E19" s="104">
        <f>E20+E21</f>
        <v>193.1</v>
      </c>
      <c r="F19" s="134">
        <f t="shared" si="0"/>
        <v>20.901639344262296</v>
      </c>
      <c r="G19" s="98">
        <f t="shared" si="1"/>
        <v>158.4671154842051</v>
      </c>
      <c r="H19" s="15"/>
    </row>
    <row r="20" spans="1:8" ht="65.25" customHeight="1">
      <c r="A20" s="8" t="s">
        <v>14</v>
      </c>
      <c r="B20" s="19" t="s">
        <v>15</v>
      </c>
      <c r="C20" s="25">
        <v>237</v>
      </c>
      <c r="D20" s="25">
        <v>1</v>
      </c>
      <c r="E20" s="105">
        <v>39.5</v>
      </c>
      <c r="F20" s="134">
        <f t="shared" si="0"/>
        <v>0.42194092827004215</v>
      </c>
      <c r="G20" s="98">
        <f t="shared" si="1"/>
        <v>2.5316455696202533</v>
      </c>
      <c r="H20" s="15"/>
    </row>
    <row r="21" spans="1:8" ht="15.75" customHeight="1">
      <c r="A21" s="8" t="s">
        <v>16</v>
      </c>
      <c r="B21" s="19" t="s">
        <v>17</v>
      </c>
      <c r="C21" s="25">
        <f>C22+C23</f>
        <v>1227</v>
      </c>
      <c r="D21" s="25">
        <f>D22+D23</f>
        <v>305</v>
      </c>
      <c r="E21" s="105">
        <f>E22+E23</f>
        <v>153.6</v>
      </c>
      <c r="F21" s="134">
        <f t="shared" si="0"/>
        <v>24.857375713121435</v>
      </c>
      <c r="G21" s="98">
        <f t="shared" si="1"/>
        <v>198.56770833333334</v>
      </c>
      <c r="H21" s="15"/>
    </row>
    <row r="22" spans="1:8" ht="51.75" customHeight="1">
      <c r="A22" s="16" t="s">
        <v>18</v>
      </c>
      <c r="B22" s="20" t="s">
        <v>19</v>
      </c>
      <c r="C22" s="25">
        <v>152</v>
      </c>
      <c r="D22" s="25">
        <v>78.7</v>
      </c>
      <c r="E22" s="105">
        <v>51.9</v>
      </c>
      <c r="F22" s="134">
        <f t="shared" si="0"/>
        <v>51.776315789473685</v>
      </c>
      <c r="G22" s="98" t="s">
        <v>249</v>
      </c>
      <c r="H22" s="15"/>
    </row>
    <row r="23" spans="1:8" ht="52.5" customHeight="1">
      <c r="A23" s="16" t="s">
        <v>20</v>
      </c>
      <c r="B23" s="20" t="s">
        <v>21</v>
      </c>
      <c r="C23" s="25">
        <v>1075</v>
      </c>
      <c r="D23" s="25">
        <v>226.3</v>
      </c>
      <c r="E23" s="105">
        <v>101.7</v>
      </c>
      <c r="F23" s="134">
        <f t="shared" si="0"/>
        <v>21.051162790697674</v>
      </c>
      <c r="G23" s="98">
        <f t="shared" si="1"/>
        <v>222.51720747295968</v>
      </c>
      <c r="H23" s="15"/>
    </row>
    <row r="24" spans="1:8" ht="22.5" customHeight="1">
      <c r="A24" s="13" t="s">
        <v>22</v>
      </c>
      <c r="B24" s="18" t="s">
        <v>23</v>
      </c>
      <c r="C24" s="26">
        <f>C25</f>
        <v>9</v>
      </c>
      <c r="D24" s="26">
        <f>D25</f>
        <v>4.7</v>
      </c>
      <c r="E24" s="104">
        <f>E25</f>
        <v>4.6</v>
      </c>
      <c r="F24" s="134">
        <f t="shared" si="0"/>
        <v>52.22222222222223</v>
      </c>
      <c r="G24" s="98">
        <f t="shared" si="1"/>
        <v>102.17391304347827</v>
      </c>
      <c r="H24" s="15"/>
    </row>
    <row r="25" spans="1:8" ht="105" customHeight="1">
      <c r="A25" s="8" t="s">
        <v>24</v>
      </c>
      <c r="B25" s="19" t="s">
        <v>25</v>
      </c>
      <c r="C25" s="25">
        <v>9</v>
      </c>
      <c r="D25" s="25">
        <v>4.7</v>
      </c>
      <c r="E25" s="105">
        <v>4.6</v>
      </c>
      <c r="F25" s="134">
        <f t="shared" si="0"/>
        <v>52.22222222222223</v>
      </c>
      <c r="G25" s="98">
        <f t="shared" si="1"/>
        <v>102.17391304347827</v>
      </c>
      <c r="H25" s="15"/>
    </row>
    <row r="26" spans="1:8" ht="58.5" customHeight="1" hidden="1">
      <c r="A26" s="13" t="s">
        <v>171</v>
      </c>
      <c r="B26" s="18" t="s">
        <v>172</v>
      </c>
      <c r="C26" s="26">
        <f>C27</f>
        <v>0</v>
      </c>
      <c r="D26" s="26">
        <f>D27</f>
        <v>0</v>
      </c>
      <c r="E26" s="104">
        <f>E27</f>
        <v>0</v>
      </c>
      <c r="F26" s="134" t="e">
        <f t="shared" si="0"/>
        <v>#DIV/0!</v>
      </c>
      <c r="G26" s="98" t="e">
        <f t="shared" si="1"/>
        <v>#DIV/0!</v>
      </c>
      <c r="H26" s="15"/>
    </row>
    <row r="27" spans="1:8" ht="93" customHeight="1" hidden="1">
      <c r="A27" s="8" t="s">
        <v>173</v>
      </c>
      <c r="B27" s="19" t="s">
        <v>174</v>
      </c>
      <c r="C27" s="25"/>
      <c r="D27" s="25"/>
      <c r="E27" s="105"/>
      <c r="F27" s="134" t="e">
        <f t="shared" si="0"/>
        <v>#DIV/0!</v>
      </c>
      <c r="G27" s="98" t="e">
        <f t="shared" si="1"/>
        <v>#DIV/0!</v>
      </c>
      <c r="H27" s="15"/>
    </row>
    <row r="28" spans="1:8" s="4" customFormat="1" ht="54" customHeight="1">
      <c r="A28" s="13" t="s">
        <v>171</v>
      </c>
      <c r="B28" s="18" t="s">
        <v>172</v>
      </c>
      <c r="C28" s="26">
        <f>C30+C29</f>
        <v>13</v>
      </c>
      <c r="D28" s="26">
        <f>D30+D29</f>
        <v>10.7</v>
      </c>
      <c r="E28" s="104">
        <f>E30+E29</f>
        <v>4</v>
      </c>
      <c r="F28" s="134">
        <f t="shared" si="0"/>
        <v>82.3076923076923</v>
      </c>
      <c r="G28" s="98" t="s">
        <v>250</v>
      </c>
      <c r="H28" s="14"/>
    </row>
    <row r="29" spans="1:8" s="4" customFormat="1" ht="90.75" customHeight="1">
      <c r="A29" s="8" t="s">
        <v>219</v>
      </c>
      <c r="B29" s="19" t="s">
        <v>220</v>
      </c>
      <c r="C29" s="25">
        <v>4</v>
      </c>
      <c r="D29" s="25">
        <v>0</v>
      </c>
      <c r="E29" s="105">
        <v>0</v>
      </c>
      <c r="F29" s="135" t="s">
        <v>246</v>
      </c>
      <c r="G29" s="110" t="s">
        <v>246</v>
      </c>
      <c r="H29" s="14"/>
    </row>
    <row r="30" spans="1:8" ht="43.5" customHeight="1">
      <c r="A30" s="8" t="s">
        <v>200</v>
      </c>
      <c r="B30" s="19" t="s">
        <v>201</v>
      </c>
      <c r="C30" s="25">
        <v>9</v>
      </c>
      <c r="D30" s="25">
        <v>10.7</v>
      </c>
      <c r="E30" s="105">
        <v>4</v>
      </c>
      <c r="F30" s="134">
        <f t="shared" si="0"/>
        <v>118.88888888888889</v>
      </c>
      <c r="G30" s="98" t="s">
        <v>250</v>
      </c>
      <c r="H30" s="15"/>
    </row>
    <row r="31" spans="1:8" s="106" customFormat="1" ht="43.5" customHeight="1">
      <c r="A31" s="13" t="s">
        <v>237</v>
      </c>
      <c r="B31" s="18" t="s">
        <v>236</v>
      </c>
      <c r="C31" s="26">
        <f>C32</f>
        <v>105.9</v>
      </c>
      <c r="D31" s="26">
        <f>D32</f>
        <v>55.6</v>
      </c>
      <c r="E31" s="104">
        <f>E32</f>
        <v>0</v>
      </c>
      <c r="F31" s="134">
        <f t="shared" si="0"/>
        <v>52.50236071765817</v>
      </c>
      <c r="G31" s="124" t="s">
        <v>246</v>
      </c>
      <c r="H31" s="14"/>
    </row>
    <row r="32" spans="1:8" ht="69.75" customHeight="1">
      <c r="A32" s="8" t="s">
        <v>234</v>
      </c>
      <c r="B32" s="19" t="s">
        <v>235</v>
      </c>
      <c r="C32" s="25">
        <v>105.9</v>
      </c>
      <c r="D32" s="25">
        <v>55.6</v>
      </c>
      <c r="E32" s="105">
        <v>0</v>
      </c>
      <c r="F32" s="134">
        <f t="shared" si="0"/>
        <v>52.50236071765817</v>
      </c>
      <c r="G32" s="110" t="s">
        <v>246</v>
      </c>
      <c r="H32" s="15"/>
    </row>
    <row r="33" spans="1:8" s="4" customFormat="1" ht="24.75" customHeight="1">
      <c r="A33" s="13" t="s">
        <v>222</v>
      </c>
      <c r="B33" s="18" t="s">
        <v>223</v>
      </c>
      <c r="C33" s="26">
        <f>C34</f>
        <v>40</v>
      </c>
      <c r="D33" s="26">
        <f>D34</f>
        <v>39.9</v>
      </c>
      <c r="E33" s="104">
        <f>E34</f>
        <v>12.1</v>
      </c>
      <c r="F33" s="134">
        <f t="shared" si="0"/>
        <v>99.75</v>
      </c>
      <c r="G33" s="98" t="s">
        <v>251</v>
      </c>
      <c r="H33" s="14"/>
    </row>
    <row r="34" spans="1:8" ht="30" customHeight="1">
      <c r="A34" s="8" t="s">
        <v>224</v>
      </c>
      <c r="B34" s="19" t="s">
        <v>225</v>
      </c>
      <c r="C34" s="25">
        <v>40</v>
      </c>
      <c r="D34" s="25">
        <v>39.9</v>
      </c>
      <c r="E34" s="105">
        <v>12.1</v>
      </c>
      <c r="F34" s="134">
        <f t="shared" si="0"/>
        <v>99.75</v>
      </c>
      <c r="G34" s="98" t="s">
        <v>251</v>
      </c>
      <c r="H34" s="15"/>
    </row>
    <row r="35" spans="1:7" ht="31.5" customHeight="1">
      <c r="A35" s="88" t="s">
        <v>26</v>
      </c>
      <c r="B35" s="17" t="s">
        <v>27</v>
      </c>
      <c r="C35" s="26">
        <f>SUM(C37:C45)</f>
        <v>9587.199999999999</v>
      </c>
      <c r="D35" s="26">
        <f>SUM(D37:D45)</f>
        <v>7486.9</v>
      </c>
      <c r="E35" s="104">
        <f>E36</f>
        <v>3490.2</v>
      </c>
      <c r="F35" s="134">
        <f t="shared" si="0"/>
        <v>78.09266522029374</v>
      </c>
      <c r="G35" s="98">
        <f t="shared" si="1"/>
        <v>214.51206234599738</v>
      </c>
    </row>
    <row r="36" spans="1:7" ht="63.75" customHeight="1">
      <c r="A36" s="88" t="s">
        <v>28</v>
      </c>
      <c r="B36" s="17" t="s">
        <v>107</v>
      </c>
      <c r="C36" s="26">
        <f>SUM(C37:C42)</f>
        <v>9420.699999999999</v>
      </c>
      <c r="D36" s="26">
        <f>SUM(D37:D42)</f>
        <v>7429.5</v>
      </c>
      <c r="E36" s="104">
        <f>SUM(E37:E44)</f>
        <v>3490.2</v>
      </c>
      <c r="F36" s="134">
        <f t="shared" si="0"/>
        <v>78.86356640164745</v>
      </c>
      <c r="G36" s="98">
        <f t="shared" si="1"/>
        <v>212.867457452295</v>
      </c>
    </row>
    <row r="37" spans="1:7" ht="48.75" customHeight="1">
      <c r="A37" s="90" t="s">
        <v>226</v>
      </c>
      <c r="B37" s="21" t="s">
        <v>29</v>
      </c>
      <c r="C37" s="25">
        <v>4397.5</v>
      </c>
      <c r="D37" s="25">
        <v>3270.9</v>
      </c>
      <c r="E37" s="105">
        <v>1565</v>
      </c>
      <c r="F37" s="134">
        <f t="shared" si="0"/>
        <v>74.38089823763502</v>
      </c>
      <c r="G37" s="98">
        <f t="shared" si="1"/>
        <v>209.00319488817894</v>
      </c>
    </row>
    <row r="38" spans="1:7" ht="53.25" customHeight="1">
      <c r="A38" s="90" t="s">
        <v>238</v>
      </c>
      <c r="B38" s="21" t="s">
        <v>239</v>
      </c>
      <c r="C38" s="25">
        <v>161.7</v>
      </c>
      <c r="D38" s="25">
        <v>125.1</v>
      </c>
      <c r="E38" s="105">
        <v>87.7</v>
      </c>
      <c r="F38" s="134">
        <f t="shared" si="0"/>
        <v>77.36549165120594</v>
      </c>
      <c r="G38" s="98">
        <f t="shared" si="1"/>
        <v>142.64538198403648</v>
      </c>
    </row>
    <row r="39" spans="1:7" ht="15.75" customHeight="1">
      <c r="A39" s="90" t="s">
        <v>227</v>
      </c>
      <c r="B39" s="91" t="s">
        <v>221</v>
      </c>
      <c r="C39" s="25">
        <v>2023.1</v>
      </c>
      <c r="D39" s="25">
        <v>1615.1</v>
      </c>
      <c r="E39" s="105">
        <v>775.9</v>
      </c>
      <c r="F39" s="134">
        <f t="shared" si="0"/>
        <v>79.8329296623993</v>
      </c>
      <c r="G39" s="98" t="s">
        <v>252</v>
      </c>
    </row>
    <row r="40" spans="1:7" ht="65.25" customHeight="1">
      <c r="A40" s="92" t="s">
        <v>228</v>
      </c>
      <c r="B40" s="21" t="s">
        <v>30</v>
      </c>
      <c r="C40" s="25">
        <v>104.5</v>
      </c>
      <c r="D40" s="25">
        <v>66.5</v>
      </c>
      <c r="E40" s="105">
        <v>37.8</v>
      </c>
      <c r="F40" s="134">
        <f t="shared" si="0"/>
        <v>63.63636363636363</v>
      </c>
      <c r="G40" s="98">
        <f t="shared" si="1"/>
        <v>175.92592592592592</v>
      </c>
    </row>
    <row r="41" spans="1:7" ht="41.25" customHeight="1">
      <c r="A41" s="92" t="s">
        <v>240</v>
      </c>
      <c r="B41" s="21" t="s">
        <v>241</v>
      </c>
      <c r="C41" s="25">
        <v>2</v>
      </c>
      <c r="D41" s="25">
        <v>0</v>
      </c>
      <c r="E41" s="105">
        <v>0</v>
      </c>
      <c r="F41" s="135" t="s">
        <v>246</v>
      </c>
      <c r="G41" s="110" t="s">
        <v>246</v>
      </c>
    </row>
    <row r="42" spans="1:7" ht="87" customHeight="1">
      <c r="A42" s="92" t="s">
        <v>229</v>
      </c>
      <c r="B42" s="21" t="s">
        <v>31</v>
      </c>
      <c r="C42" s="25">
        <v>2731.9</v>
      </c>
      <c r="D42" s="25">
        <v>2351.9</v>
      </c>
      <c r="E42" s="105">
        <v>1023.8</v>
      </c>
      <c r="F42" s="134">
        <f t="shared" si="0"/>
        <v>86.09026684724917</v>
      </c>
      <c r="G42" s="98" t="s">
        <v>253</v>
      </c>
    </row>
    <row r="43" spans="1:7" ht="56.25" customHeight="1">
      <c r="A43" s="92" t="s">
        <v>242</v>
      </c>
      <c r="B43" s="87" t="s">
        <v>243</v>
      </c>
      <c r="C43" s="29">
        <v>45</v>
      </c>
      <c r="D43" s="30">
        <v>17.5</v>
      </c>
      <c r="E43" s="105">
        <v>0</v>
      </c>
      <c r="F43" s="134">
        <f t="shared" si="0"/>
        <v>38.88888888888889</v>
      </c>
      <c r="G43" s="110" t="s">
        <v>246</v>
      </c>
    </row>
    <row r="44" spans="1:7" ht="60" customHeight="1">
      <c r="A44" s="92" t="s">
        <v>230</v>
      </c>
      <c r="B44" s="107" t="s">
        <v>199</v>
      </c>
      <c r="C44" s="136">
        <v>121.5</v>
      </c>
      <c r="D44" s="137">
        <v>53</v>
      </c>
      <c r="E44" s="105">
        <v>0</v>
      </c>
      <c r="F44" s="134">
        <f t="shared" si="0"/>
        <v>43.62139917695473</v>
      </c>
      <c r="G44" s="110" t="s">
        <v>246</v>
      </c>
    </row>
    <row r="45" spans="1:7" ht="56.25" customHeight="1">
      <c r="A45" s="108" t="s">
        <v>245</v>
      </c>
      <c r="B45" s="138" t="s">
        <v>244</v>
      </c>
      <c r="C45" s="98">
        <v>0</v>
      </c>
      <c r="D45" s="98">
        <v>-13.1</v>
      </c>
      <c r="E45" s="109">
        <v>0</v>
      </c>
      <c r="F45" s="135" t="s">
        <v>246</v>
      </c>
      <c r="G45" s="110" t="s">
        <v>246</v>
      </c>
    </row>
  </sheetData>
  <sheetProtection/>
  <mergeCells count="14">
    <mergeCell ref="G9:G11"/>
    <mergeCell ref="A7:G7"/>
    <mergeCell ref="A8:G8"/>
    <mergeCell ref="B5:F5"/>
    <mergeCell ref="A9:A11"/>
    <mergeCell ref="C9:C11"/>
    <mergeCell ref="F9:F11"/>
    <mergeCell ref="B9:B11"/>
    <mergeCell ref="D9:D11"/>
    <mergeCell ref="E9:E11"/>
    <mergeCell ref="B1:F1"/>
    <mergeCell ref="B2:F2"/>
    <mergeCell ref="B3:F3"/>
    <mergeCell ref="B4:F4"/>
  </mergeCells>
  <printOptions horizontalCentered="1"/>
  <pageMargins left="0.5905511811023623" right="0.3937007874015748" top="0.3937007874015748" bottom="0.3937007874015748" header="0.11811023622047245" footer="0.11811023622047245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24"/>
  <sheetViews>
    <sheetView view="pageBreakPreview" zoomScaleNormal="75" zoomScaleSheetLayoutView="100" zoomScalePageLayoutView="0" workbookViewId="0" topLeftCell="A1">
      <selection activeCell="A2" sqref="A2"/>
    </sheetView>
  </sheetViews>
  <sheetFormatPr defaultColWidth="9.125" defaultRowHeight="12.75"/>
  <cols>
    <col min="1" max="1" width="45.875" style="31" customWidth="1"/>
    <col min="2" max="2" width="6.50390625" style="31" hidden="1" customWidth="1"/>
    <col min="3" max="3" width="5.375" style="31" customWidth="1"/>
    <col min="4" max="4" width="5.125" style="31" customWidth="1"/>
    <col min="5" max="5" width="4.375" style="31" hidden="1" customWidth="1"/>
    <col min="6" max="6" width="3.50390625" style="31" hidden="1" customWidth="1"/>
    <col min="7" max="7" width="4.375" style="54" hidden="1" customWidth="1"/>
    <col min="8" max="8" width="8.00390625" style="55" hidden="1" customWidth="1"/>
    <col min="9" max="9" width="6.50390625" style="55" hidden="1" customWidth="1"/>
    <col min="10" max="10" width="11.625" style="52" customWidth="1"/>
    <col min="11" max="11" width="12.875" style="59" customWidth="1"/>
    <col min="12" max="12" width="12.875" style="59" hidden="1" customWidth="1"/>
    <col min="13" max="13" width="11.625" style="129" customWidth="1"/>
    <col min="14" max="14" width="14.00390625" style="32" hidden="1" customWidth="1"/>
    <col min="15" max="16384" width="9.125" style="32" customWidth="1"/>
  </cols>
  <sheetData>
    <row r="1" spans="2:13" s="33" customFormat="1" ht="17.25" customHeight="1">
      <c r="B1" s="155" t="s">
        <v>165</v>
      </c>
      <c r="C1" s="155"/>
      <c r="D1" s="155"/>
      <c r="E1" s="155"/>
      <c r="F1" s="155"/>
      <c r="G1" s="155"/>
      <c r="H1" s="155"/>
      <c r="I1" s="155"/>
      <c r="J1" s="144"/>
      <c r="K1" s="144"/>
      <c r="L1" s="102"/>
      <c r="M1" s="128"/>
    </row>
    <row r="2" spans="2:13" s="33" customFormat="1" ht="28.5" customHeight="1">
      <c r="B2" s="156" t="s">
        <v>164</v>
      </c>
      <c r="C2" s="156"/>
      <c r="D2" s="156"/>
      <c r="E2" s="156"/>
      <c r="F2" s="156"/>
      <c r="G2" s="156"/>
      <c r="H2" s="156"/>
      <c r="I2" s="156"/>
      <c r="J2" s="144"/>
      <c r="K2" s="144"/>
      <c r="L2" s="102"/>
      <c r="M2" s="128"/>
    </row>
    <row r="3" spans="2:13" s="33" customFormat="1" ht="13.5">
      <c r="B3" s="155" t="s">
        <v>260</v>
      </c>
      <c r="C3" s="155"/>
      <c r="D3" s="155"/>
      <c r="E3" s="155"/>
      <c r="F3" s="155"/>
      <c r="G3" s="155"/>
      <c r="H3" s="155"/>
      <c r="I3" s="155"/>
      <c r="J3" s="144"/>
      <c r="K3" s="144"/>
      <c r="L3" s="102"/>
      <c r="M3" s="128"/>
    </row>
    <row r="4" spans="2:13" s="33" customFormat="1" ht="16.5" customHeight="1">
      <c r="B4" s="157" t="s">
        <v>166</v>
      </c>
      <c r="C4" s="144"/>
      <c r="D4" s="144"/>
      <c r="E4" s="144"/>
      <c r="F4" s="144"/>
      <c r="G4" s="144"/>
      <c r="H4" s="144"/>
      <c r="I4" s="144"/>
      <c r="J4" s="144"/>
      <c r="K4" s="144"/>
      <c r="L4" s="102"/>
      <c r="M4" s="128"/>
    </row>
    <row r="5" spans="2:13" s="33" customFormat="1" ht="16.5" customHeight="1">
      <c r="B5" s="28"/>
      <c r="C5" s="27"/>
      <c r="D5" s="27"/>
      <c r="E5" s="27"/>
      <c r="F5" s="27"/>
      <c r="G5" s="27"/>
      <c r="H5" s="27"/>
      <c r="I5" s="27"/>
      <c r="J5" s="27"/>
      <c r="K5" s="27"/>
      <c r="L5" s="102"/>
      <c r="M5" s="128"/>
    </row>
    <row r="6" spans="1:14" s="33" customFormat="1" ht="13.5">
      <c r="A6" s="154" t="s">
        <v>197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44"/>
      <c r="N6" s="144"/>
    </row>
    <row r="7" spans="1:14" ht="16.5" customHeight="1">
      <c r="A7" s="154" t="s">
        <v>257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</row>
    <row r="8" spans="2:12" ht="14.25" customHeight="1">
      <c r="B8" s="34"/>
      <c r="C8" s="34"/>
      <c r="D8" s="34"/>
      <c r="E8" s="35"/>
      <c r="F8" s="35"/>
      <c r="G8" s="35"/>
      <c r="H8" s="36"/>
      <c r="I8" s="37"/>
      <c r="J8" s="23"/>
      <c r="K8" s="62" t="s">
        <v>175</v>
      </c>
      <c r="L8" s="62"/>
    </row>
    <row r="9" spans="1:14" ht="54" customHeight="1">
      <c r="A9" s="60" t="s">
        <v>1</v>
      </c>
      <c r="B9" s="61" t="s">
        <v>92</v>
      </c>
      <c r="C9" s="158" t="s">
        <v>163</v>
      </c>
      <c r="D9" s="159"/>
      <c r="E9" s="160" t="s">
        <v>91</v>
      </c>
      <c r="F9" s="160"/>
      <c r="G9" s="160"/>
      <c r="H9" s="160"/>
      <c r="I9" s="60" t="s">
        <v>90</v>
      </c>
      <c r="J9" s="24" t="s">
        <v>93</v>
      </c>
      <c r="K9" s="24" t="s">
        <v>33</v>
      </c>
      <c r="L9" s="113" t="s">
        <v>254</v>
      </c>
      <c r="M9" s="130" t="s">
        <v>191</v>
      </c>
      <c r="N9" s="100" t="s">
        <v>233</v>
      </c>
    </row>
    <row r="10" spans="1:14" s="38" customFormat="1" ht="12.75" customHeight="1" hidden="1">
      <c r="A10" s="63" t="s">
        <v>176</v>
      </c>
      <c r="B10" s="64">
        <v>802</v>
      </c>
      <c r="C10" s="64"/>
      <c r="D10" s="64"/>
      <c r="E10" s="64"/>
      <c r="F10" s="64"/>
      <c r="G10" s="65"/>
      <c r="H10" s="64"/>
      <c r="I10" s="64"/>
      <c r="J10" s="64"/>
      <c r="K10" s="64"/>
      <c r="L10" s="111"/>
      <c r="M10" s="131"/>
      <c r="N10" s="99"/>
    </row>
    <row r="11" spans="1:14" s="38" customFormat="1" ht="21" customHeight="1">
      <c r="A11" s="66" t="s">
        <v>89</v>
      </c>
      <c r="B11" s="64">
        <v>802</v>
      </c>
      <c r="C11" s="67">
        <v>1</v>
      </c>
      <c r="D11" s="67">
        <v>0</v>
      </c>
      <c r="E11" s="67"/>
      <c r="F11" s="67"/>
      <c r="G11" s="68"/>
      <c r="H11" s="67"/>
      <c r="I11" s="69"/>
      <c r="J11" s="70">
        <f>J12+J18+J38+J39+J41+J45</f>
        <v>5770</v>
      </c>
      <c r="K11" s="70">
        <f>K12+K18+K38+K41+K45</f>
        <v>3614.4999999999995</v>
      </c>
      <c r="L11" s="114">
        <f>L12+L18+L38+L41+L45</f>
        <v>1838.6999999999998</v>
      </c>
      <c r="M11" s="132">
        <f aca="true" t="shared" si="0" ref="M11:M39">K11/J11*100</f>
        <v>62.6429809358752</v>
      </c>
      <c r="N11" s="101">
        <f>K11/L11*100</f>
        <v>196.57910480230598</v>
      </c>
    </row>
    <row r="12" spans="1:14" s="38" customFormat="1" ht="45.75" customHeight="1">
      <c r="A12" s="71" t="s">
        <v>88</v>
      </c>
      <c r="B12" s="61">
        <v>802</v>
      </c>
      <c r="C12" s="72">
        <v>1</v>
      </c>
      <c r="D12" s="72">
        <v>2</v>
      </c>
      <c r="E12" s="72"/>
      <c r="F12" s="72"/>
      <c r="G12" s="73"/>
      <c r="H12" s="72"/>
      <c r="I12" s="74"/>
      <c r="J12" s="75">
        <v>765.8</v>
      </c>
      <c r="K12" s="75">
        <v>557.3</v>
      </c>
      <c r="L12" s="115">
        <v>322.7</v>
      </c>
      <c r="M12" s="132">
        <f t="shared" si="0"/>
        <v>72.77357012274746</v>
      </c>
      <c r="N12" s="101">
        <f aca="true" t="shared" si="1" ref="N12:N75">K12/L12*100</f>
        <v>172.69910133250696</v>
      </c>
    </row>
    <row r="13" spans="1:14" ht="36" customHeight="1" hidden="1">
      <c r="A13" s="71" t="s">
        <v>108</v>
      </c>
      <c r="B13" s="61">
        <v>802</v>
      </c>
      <c r="C13" s="72">
        <v>1</v>
      </c>
      <c r="D13" s="72">
        <v>2</v>
      </c>
      <c r="E13" s="72">
        <v>91</v>
      </c>
      <c r="F13" s="76">
        <v>0</v>
      </c>
      <c r="G13" s="73" t="s">
        <v>109</v>
      </c>
      <c r="H13" s="73" t="s">
        <v>110</v>
      </c>
      <c r="I13" s="74"/>
      <c r="J13" s="75"/>
      <c r="K13" s="75"/>
      <c r="L13" s="115"/>
      <c r="M13" s="132" t="e">
        <f t="shared" si="0"/>
        <v>#DIV/0!</v>
      </c>
      <c r="N13" s="101" t="e">
        <f t="shared" si="1"/>
        <v>#DIV/0!</v>
      </c>
    </row>
    <row r="14" spans="1:14" ht="21.75" customHeight="1" hidden="1">
      <c r="A14" s="71" t="s">
        <v>87</v>
      </c>
      <c r="B14" s="61">
        <v>802</v>
      </c>
      <c r="C14" s="72">
        <v>1</v>
      </c>
      <c r="D14" s="72">
        <v>2</v>
      </c>
      <c r="E14" s="72">
        <v>91</v>
      </c>
      <c r="F14" s="76">
        <v>0</v>
      </c>
      <c r="G14" s="73" t="s">
        <v>109</v>
      </c>
      <c r="H14" s="73" t="s">
        <v>110</v>
      </c>
      <c r="I14" s="74"/>
      <c r="J14" s="75"/>
      <c r="K14" s="75"/>
      <c r="L14" s="115"/>
      <c r="M14" s="132" t="e">
        <f t="shared" si="0"/>
        <v>#DIV/0!</v>
      </c>
      <c r="N14" s="101" t="e">
        <f t="shared" si="1"/>
        <v>#DIV/0!</v>
      </c>
    </row>
    <row r="15" spans="1:14" ht="36" customHeight="1" hidden="1">
      <c r="A15" s="71" t="s">
        <v>177</v>
      </c>
      <c r="B15" s="61">
        <v>802</v>
      </c>
      <c r="C15" s="72">
        <v>1</v>
      </c>
      <c r="D15" s="72">
        <v>2</v>
      </c>
      <c r="E15" s="72">
        <v>91</v>
      </c>
      <c r="F15" s="76">
        <v>0</v>
      </c>
      <c r="G15" s="73" t="s">
        <v>109</v>
      </c>
      <c r="H15" s="73" t="s">
        <v>111</v>
      </c>
      <c r="I15" s="74"/>
      <c r="J15" s="75"/>
      <c r="K15" s="75"/>
      <c r="L15" s="115"/>
      <c r="M15" s="132" t="e">
        <f t="shared" si="0"/>
        <v>#DIV/0!</v>
      </c>
      <c r="N15" s="101" t="e">
        <f t="shared" si="1"/>
        <v>#DIV/0!</v>
      </c>
    </row>
    <row r="16" spans="1:14" ht="20.25" customHeight="1" hidden="1">
      <c r="A16" s="71" t="s">
        <v>112</v>
      </c>
      <c r="B16" s="61">
        <v>802</v>
      </c>
      <c r="C16" s="72">
        <v>1</v>
      </c>
      <c r="D16" s="72">
        <v>2</v>
      </c>
      <c r="E16" s="72">
        <v>91</v>
      </c>
      <c r="F16" s="76">
        <v>0</v>
      </c>
      <c r="G16" s="73" t="s">
        <v>109</v>
      </c>
      <c r="H16" s="73" t="s">
        <v>111</v>
      </c>
      <c r="I16" s="74">
        <v>121</v>
      </c>
      <c r="J16" s="75"/>
      <c r="K16" s="75"/>
      <c r="L16" s="115"/>
      <c r="M16" s="132" t="e">
        <f t="shared" si="0"/>
        <v>#DIV/0!</v>
      </c>
      <c r="N16" s="101" t="e">
        <f t="shared" si="1"/>
        <v>#DIV/0!</v>
      </c>
    </row>
    <row r="17" spans="1:14" ht="48.75" customHeight="1" hidden="1">
      <c r="A17" s="71" t="s">
        <v>115</v>
      </c>
      <c r="B17" s="61">
        <v>802</v>
      </c>
      <c r="C17" s="72">
        <v>1</v>
      </c>
      <c r="D17" s="72">
        <v>2</v>
      </c>
      <c r="E17" s="72">
        <v>91</v>
      </c>
      <c r="F17" s="76">
        <v>0</v>
      </c>
      <c r="G17" s="73" t="s">
        <v>109</v>
      </c>
      <c r="H17" s="73" t="s">
        <v>111</v>
      </c>
      <c r="I17" s="74">
        <v>129</v>
      </c>
      <c r="J17" s="75"/>
      <c r="K17" s="75"/>
      <c r="L17" s="115"/>
      <c r="M17" s="132" t="e">
        <f t="shared" si="0"/>
        <v>#DIV/0!</v>
      </c>
      <c r="N17" s="101" t="e">
        <f t="shared" si="1"/>
        <v>#DIV/0!</v>
      </c>
    </row>
    <row r="18" spans="1:14" s="38" customFormat="1" ht="59.25" customHeight="1">
      <c r="A18" s="71" t="s">
        <v>86</v>
      </c>
      <c r="B18" s="61">
        <v>802</v>
      </c>
      <c r="C18" s="72">
        <v>1</v>
      </c>
      <c r="D18" s="72">
        <v>4</v>
      </c>
      <c r="E18" s="72"/>
      <c r="F18" s="72"/>
      <c r="G18" s="73"/>
      <c r="H18" s="72"/>
      <c r="I18" s="74"/>
      <c r="J18" s="75">
        <v>3937.7</v>
      </c>
      <c r="K18" s="75">
        <v>2103.1</v>
      </c>
      <c r="L18" s="115">
        <v>1462.1</v>
      </c>
      <c r="M18" s="132">
        <f t="shared" si="0"/>
        <v>53.40935063615816</v>
      </c>
      <c r="N18" s="101">
        <f t="shared" si="1"/>
        <v>143.84105054373845</v>
      </c>
    </row>
    <row r="19" spans="1:14" ht="51" customHeight="1" hidden="1">
      <c r="A19" s="71" t="s">
        <v>85</v>
      </c>
      <c r="B19" s="61">
        <v>802</v>
      </c>
      <c r="C19" s="72">
        <v>1</v>
      </c>
      <c r="D19" s="72">
        <v>4</v>
      </c>
      <c r="E19" s="72">
        <v>91</v>
      </c>
      <c r="F19" s="73">
        <v>0</v>
      </c>
      <c r="G19" s="73" t="s">
        <v>109</v>
      </c>
      <c r="H19" s="73" t="s">
        <v>110</v>
      </c>
      <c r="I19" s="74"/>
      <c r="J19" s="75"/>
      <c r="K19" s="75"/>
      <c r="L19" s="115"/>
      <c r="M19" s="132" t="e">
        <f t="shared" si="0"/>
        <v>#DIV/0!</v>
      </c>
      <c r="N19" s="101" t="e">
        <f t="shared" si="1"/>
        <v>#DIV/0!</v>
      </c>
    </row>
    <row r="20" spans="1:14" s="39" customFormat="1" ht="20.25" customHeight="1" hidden="1">
      <c r="A20" s="71" t="s">
        <v>84</v>
      </c>
      <c r="B20" s="61">
        <v>802</v>
      </c>
      <c r="C20" s="72">
        <v>1</v>
      </c>
      <c r="D20" s="72">
        <v>4</v>
      </c>
      <c r="E20" s="73" t="s">
        <v>49</v>
      </c>
      <c r="F20" s="73" t="s">
        <v>45</v>
      </c>
      <c r="G20" s="73" t="s">
        <v>109</v>
      </c>
      <c r="H20" s="73" t="s">
        <v>113</v>
      </c>
      <c r="I20" s="74"/>
      <c r="J20" s="75"/>
      <c r="K20" s="75"/>
      <c r="L20" s="115"/>
      <c r="M20" s="132" t="e">
        <f t="shared" si="0"/>
        <v>#DIV/0!</v>
      </c>
      <c r="N20" s="101" t="e">
        <f t="shared" si="1"/>
        <v>#DIV/0!</v>
      </c>
    </row>
    <row r="21" spans="1:14" s="39" customFormat="1" ht="35.25" customHeight="1" hidden="1">
      <c r="A21" s="71" t="s">
        <v>114</v>
      </c>
      <c r="B21" s="61">
        <v>802</v>
      </c>
      <c r="C21" s="72">
        <v>1</v>
      </c>
      <c r="D21" s="72">
        <v>4</v>
      </c>
      <c r="E21" s="73" t="s">
        <v>49</v>
      </c>
      <c r="F21" s="73" t="s">
        <v>45</v>
      </c>
      <c r="G21" s="73" t="s">
        <v>109</v>
      </c>
      <c r="H21" s="73" t="s">
        <v>113</v>
      </c>
      <c r="I21" s="74"/>
      <c r="J21" s="75"/>
      <c r="K21" s="75"/>
      <c r="L21" s="115"/>
      <c r="M21" s="132" t="e">
        <f t="shared" si="0"/>
        <v>#DIV/0!</v>
      </c>
      <c r="N21" s="101" t="e">
        <f t="shared" si="1"/>
        <v>#DIV/0!</v>
      </c>
    </row>
    <row r="22" spans="1:14" s="39" customFormat="1" ht="21.75" customHeight="1" hidden="1">
      <c r="A22" s="71" t="s">
        <v>112</v>
      </c>
      <c r="B22" s="61">
        <v>802</v>
      </c>
      <c r="C22" s="72">
        <v>1</v>
      </c>
      <c r="D22" s="72">
        <v>4</v>
      </c>
      <c r="E22" s="72" t="s">
        <v>49</v>
      </c>
      <c r="F22" s="72" t="s">
        <v>45</v>
      </c>
      <c r="G22" s="73" t="s">
        <v>109</v>
      </c>
      <c r="H22" s="73" t="s">
        <v>113</v>
      </c>
      <c r="I22" s="74">
        <v>121</v>
      </c>
      <c r="J22" s="75"/>
      <c r="K22" s="75"/>
      <c r="L22" s="115"/>
      <c r="M22" s="132" t="e">
        <f t="shared" si="0"/>
        <v>#DIV/0!</v>
      </c>
      <c r="N22" s="101" t="e">
        <f t="shared" si="1"/>
        <v>#DIV/0!</v>
      </c>
    </row>
    <row r="23" spans="1:14" s="39" customFormat="1" ht="49.5" customHeight="1" hidden="1">
      <c r="A23" s="71" t="s">
        <v>178</v>
      </c>
      <c r="B23" s="61">
        <v>802</v>
      </c>
      <c r="C23" s="72">
        <v>1</v>
      </c>
      <c r="D23" s="72">
        <v>4</v>
      </c>
      <c r="E23" s="72">
        <v>91</v>
      </c>
      <c r="F23" s="72" t="s">
        <v>45</v>
      </c>
      <c r="G23" s="73" t="s">
        <v>109</v>
      </c>
      <c r="H23" s="73" t="s">
        <v>113</v>
      </c>
      <c r="I23" s="74">
        <v>129</v>
      </c>
      <c r="J23" s="75"/>
      <c r="K23" s="75"/>
      <c r="L23" s="115"/>
      <c r="M23" s="132" t="e">
        <f t="shared" si="0"/>
        <v>#DIV/0!</v>
      </c>
      <c r="N23" s="101" t="e">
        <f t="shared" si="1"/>
        <v>#DIV/0!</v>
      </c>
    </row>
    <row r="24" spans="1:14" s="39" customFormat="1" ht="66" customHeight="1" hidden="1">
      <c r="A24" s="71" t="s">
        <v>179</v>
      </c>
      <c r="B24" s="61">
        <v>802</v>
      </c>
      <c r="C24" s="72">
        <v>1</v>
      </c>
      <c r="D24" s="72">
        <v>4</v>
      </c>
      <c r="E24" s="72">
        <v>91</v>
      </c>
      <c r="F24" s="72" t="s">
        <v>45</v>
      </c>
      <c r="G24" s="73" t="s">
        <v>109</v>
      </c>
      <c r="H24" s="73" t="s">
        <v>180</v>
      </c>
      <c r="I24" s="74">
        <v>121</v>
      </c>
      <c r="J24" s="75"/>
      <c r="K24" s="75"/>
      <c r="L24" s="115"/>
      <c r="M24" s="132" t="e">
        <f t="shared" si="0"/>
        <v>#DIV/0!</v>
      </c>
      <c r="N24" s="101" t="e">
        <f t="shared" si="1"/>
        <v>#DIV/0!</v>
      </c>
    </row>
    <row r="25" spans="1:14" s="39" customFormat="1" ht="97.5" customHeight="1" hidden="1">
      <c r="A25" s="71" t="s">
        <v>181</v>
      </c>
      <c r="B25" s="61">
        <v>802</v>
      </c>
      <c r="C25" s="72">
        <v>1</v>
      </c>
      <c r="D25" s="72">
        <v>4</v>
      </c>
      <c r="E25" s="72">
        <v>91</v>
      </c>
      <c r="F25" s="76">
        <v>0</v>
      </c>
      <c r="G25" s="73" t="s">
        <v>109</v>
      </c>
      <c r="H25" s="73" t="s">
        <v>180</v>
      </c>
      <c r="I25" s="74">
        <v>129</v>
      </c>
      <c r="J25" s="75"/>
      <c r="K25" s="75"/>
      <c r="L25" s="115"/>
      <c r="M25" s="132" t="e">
        <f t="shared" si="0"/>
        <v>#DIV/0!</v>
      </c>
      <c r="N25" s="101" t="e">
        <f t="shared" si="1"/>
        <v>#DIV/0!</v>
      </c>
    </row>
    <row r="26" spans="1:14" s="39" customFormat="1" ht="32.25" customHeight="1" hidden="1">
      <c r="A26" s="71" t="s">
        <v>116</v>
      </c>
      <c r="B26" s="61">
        <v>802</v>
      </c>
      <c r="C26" s="72">
        <v>1</v>
      </c>
      <c r="D26" s="72">
        <v>4</v>
      </c>
      <c r="E26" s="72" t="s">
        <v>49</v>
      </c>
      <c r="F26" s="72" t="s">
        <v>45</v>
      </c>
      <c r="G26" s="73" t="s">
        <v>109</v>
      </c>
      <c r="H26" s="73" t="s">
        <v>113</v>
      </c>
      <c r="I26" s="74">
        <v>242</v>
      </c>
      <c r="J26" s="75"/>
      <c r="K26" s="75"/>
      <c r="L26" s="115"/>
      <c r="M26" s="132" t="e">
        <f t="shared" si="0"/>
        <v>#DIV/0!</v>
      </c>
      <c r="N26" s="101" t="e">
        <f t="shared" si="1"/>
        <v>#DIV/0!</v>
      </c>
    </row>
    <row r="27" spans="1:14" s="39" customFormat="1" ht="34.5" customHeight="1" hidden="1">
      <c r="A27" s="71" t="s">
        <v>38</v>
      </c>
      <c r="B27" s="61">
        <v>802</v>
      </c>
      <c r="C27" s="72">
        <v>1</v>
      </c>
      <c r="D27" s="72">
        <v>4</v>
      </c>
      <c r="E27" s="72" t="s">
        <v>49</v>
      </c>
      <c r="F27" s="72" t="s">
        <v>45</v>
      </c>
      <c r="G27" s="73" t="s">
        <v>109</v>
      </c>
      <c r="H27" s="73" t="s">
        <v>113</v>
      </c>
      <c r="I27" s="74">
        <v>244</v>
      </c>
      <c r="J27" s="75"/>
      <c r="K27" s="75"/>
      <c r="L27" s="115"/>
      <c r="M27" s="132" t="e">
        <f t="shared" si="0"/>
        <v>#DIV/0!</v>
      </c>
      <c r="N27" s="101" t="e">
        <f t="shared" si="1"/>
        <v>#DIV/0!</v>
      </c>
    </row>
    <row r="28" spans="1:14" s="39" customFormat="1" ht="18" customHeight="1" hidden="1">
      <c r="A28" s="71" t="s">
        <v>83</v>
      </c>
      <c r="B28" s="61">
        <v>802</v>
      </c>
      <c r="C28" s="72">
        <v>1</v>
      </c>
      <c r="D28" s="72">
        <v>4</v>
      </c>
      <c r="E28" s="73" t="s">
        <v>49</v>
      </c>
      <c r="F28" s="73" t="s">
        <v>45</v>
      </c>
      <c r="G28" s="73" t="s">
        <v>109</v>
      </c>
      <c r="H28" s="73" t="s">
        <v>113</v>
      </c>
      <c r="I28" s="74">
        <v>851</v>
      </c>
      <c r="J28" s="75"/>
      <c r="K28" s="75"/>
      <c r="L28" s="115"/>
      <c r="M28" s="132" t="e">
        <f t="shared" si="0"/>
        <v>#DIV/0!</v>
      </c>
      <c r="N28" s="101" t="e">
        <f t="shared" si="1"/>
        <v>#DIV/0!</v>
      </c>
    </row>
    <row r="29" spans="1:14" s="40" customFormat="1" ht="18" customHeight="1" hidden="1">
      <c r="A29" s="71" t="s">
        <v>182</v>
      </c>
      <c r="B29" s="61">
        <v>802</v>
      </c>
      <c r="C29" s="72">
        <v>1</v>
      </c>
      <c r="D29" s="72">
        <v>4</v>
      </c>
      <c r="E29" s="73" t="s">
        <v>49</v>
      </c>
      <c r="F29" s="73" t="s">
        <v>45</v>
      </c>
      <c r="G29" s="73" t="s">
        <v>109</v>
      </c>
      <c r="H29" s="73" t="s">
        <v>113</v>
      </c>
      <c r="I29" s="74">
        <v>852</v>
      </c>
      <c r="J29" s="75"/>
      <c r="K29" s="75"/>
      <c r="L29" s="115"/>
      <c r="M29" s="132" t="e">
        <f t="shared" si="0"/>
        <v>#DIV/0!</v>
      </c>
      <c r="N29" s="101" t="e">
        <f t="shared" si="1"/>
        <v>#DIV/0!</v>
      </c>
    </row>
    <row r="30" spans="1:14" s="40" customFormat="1" ht="17.25" customHeight="1" hidden="1">
      <c r="A30" s="71" t="s">
        <v>117</v>
      </c>
      <c r="B30" s="61">
        <v>802</v>
      </c>
      <c r="C30" s="72">
        <v>1</v>
      </c>
      <c r="D30" s="72">
        <v>4</v>
      </c>
      <c r="E30" s="73" t="s">
        <v>49</v>
      </c>
      <c r="F30" s="73" t="s">
        <v>45</v>
      </c>
      <c r="G30" s="73" t="s">
        <v>109</v>
      </c>
      <c r="H30" s="73" t="s">
        <v>113</v>
      </c>
      <c r="I30" s="74">
        <v>853</v>
      </c>
      <c r="J30" s="75"/>
      <c r="K30" s="75"/>
      <c r="L30" s="115"/>
      <c r="M30" s="132" t="e">
        <f t="shared" si="0"/>
        <v>#DIV/0!</v>
      </c>
      <c r="N30" s="101" t="e">
        <f t="shared" si="1"/>
        <v>#DIV/0!</v>
      </c>
    </row>
    <row r="31" spans="1:14" s="41" customFormat="1" ht="82.5" customHeight="1" hidden="1">
      <c r="A31" s="71" t="s">
        <v>82</v>
      </c>
      <c r="B31" s="61">
        <v>802</v>
      </c>
      <c r="C31" s="72">
        <v>1</v>
      </c>
      <c r="D31" s="72">
        <v>4</v>
      </c>
      <c r="E31" s="72">
        <v>91</v>
      </c>
      <c r="F31" s="73">
        <v>0</v>
      </c>
      <c r="G31" s="73" t="s">
        <v>109</v>
      </c>
      <c r="H31" s="73" t="s">
        <v>118</v>
      </c>
      <c r="I31" s="74"/>
      <c r="J31" s="75"/>
      <c r="K31" s="75"/>
      <c r="L31" s="115"/>
      <c r="M31" s="132" t="e">
        <f t="shared" si="0"/>
        <v>#DIV/0!</v>
      </c>
      <c r="N31" s="101" t="e">
        <f t="shared" si="1"/>
        <v>#DIV/0!</v>
      </c>
    </row>
    <row r="32" spans="1:14" s="41" customFormat="1" ht="49.5" customHeight="1" hidden="1">
      <c r="A32" s="71" t="s">
        <v>81</v>
      </c>
      <c r="B32" s="61">
        <v>802</v>
      </c>
      <c r="C32" s="72">
        <v>1</v>
      </c>
      <c r="D32" s="72">
        <v>4</v>
      </c>
      <c r="E32" s="72">
        <v>91</v>
      </c>
      <c r="F32" s="73" t="s">
        <v>45</v>
      </c>
      <c r="G32" s="73" t="s">
        <v>109</v>
      </c>
      <c r="H32" s="73" t="s">
        <v>119</v>
      </c>
      <c r="I32" s="74"/>
      <c r="J32" s="75"/>
      <c r="K32" s="75"/>
      <c r="L32" s="115"/>
      <c r="M32" s="132" t="e">
        <f t="shared" si="0"/>
        <v>#DIV/0!</v>
      </c>
      <c r="N32" s="101" t="e">
        <f t="shared" si="1"/>
        <v>#DIV/0!</v>
      </c>
    </row>
    <row r="33" spans="1:14" s="41" customFormat="1" ht="17.25" customHeight="1" hidden="1">
      <c r="A33" s="71" t="s">
        <v>46</v>
      </c>
      <c r="B33" s="61">
        <v>802</v>
      </c>
      <c r="C33" s="72">
        <v>1</v>
      </c>
      <c r="D33" s="72">
        <v>4</v>
      </c>
      <c r="E33" s="73" t="s">
        <v>49</v>
      </c>
      <c r="F33" s="73" t="s">
        <v>45</v>
      </c>
      <c r="G33" s="73" t="s">
        <v>109</v>
      </c>
      <c r="H33" s="73" t="s">
        <v>119</v>
      </c>
      <c r="I33" s="74">
        <v>540</v>
      </c>
      <c r="J33" s="75"/>
      <c r="K33" s="75"/>
      <c r="L33" s="115"/>
      <c r="M33" s="132" t="e">
        <f t="shared" si="0"/>
        <v>#DIV/0!</v>
      </c>
      <c r="N33" s="101" t="e">
        <f t="shared" si="1"/>
        <v>#DIV/0!</v>
      </c>
    </row>
    <row r="34" spans="1:14" s="41" customFormat="1" ht="68.25" customHeight="1" hidden="1">
      <c r="A34" s="71" t="s">
        <v>79</v>
      </c>
      <c r="B34" s="61">
        <v>802</v>
      </c>
      <c r="C34" s="72">
        <v>1</v>
      </c>
      <c r="D34" s="72">
        <v>4</v>
      </c>
      <c r="E34" s="73" t="s">
        <v>49</v>
      </c>
      <c r="F34" s="73" t="s">
        <v>45</v>
      </c>
      <c r="G34" s="73" t="s">
        <v>109</v>
      </c>
      <c r="H34" s="73" t="s">
        <v>120</v>
      </c>
      <c r="I34" s="74"/>
      <c r="J34" s="75"/>
      <c r="K34" s="75"/>
      <c r="L34" s="115"/>
      <c r="M34" s="132" t="e">
        <f t="shared" si="0"/>
        <v>#DIV/0!</v>
      </c>
      <c r="N34" s="101" t="e">
        <f t="shared" si="1"/>
        <v>#DIV/0!</v>
      </c>
    </row>
    <row r="35" spans="1:14" s="41" customFormat="1" ht="12.75" customHeight="1" hidden="1">
      <c r="A35" s="71" t="s">
        <v>46</v>
      </c>
      <c r="B35" s="61">
        <v>802</v>
      </c>
      <c r="C35" s="72">
        <v>1</v>
      </c>
      <c r="D35" s="72">
        <v>4</v>
      </c>
      <c r="E35" s="73" t="s">
        <v>49</v>
      </c>
      <c r="F35" s="73" t="s">
        <v>45</v>
      </c>
      <c r="G35" s="73" t="s">
        <v>109</v>
      </c>
      <c r="H35" s="73" t="s">
        <v>120</v>
      </c>
      <c r="I35" s="74">
        <v>540</v>
      </c>
      <c r="J35" s="75"/>
      <c r="K35" s="75"/>
      <c r="L35" s="115"/>
      <c r="M35" s="132" t="e">
        <f t="shared" si="0"/>
        <v>#DIV/0!</v>
      </c>
      <c r="N35" s="101" t="e">
        <f t="shared" si="1"/>
        <v>#DIV/0!</v>
      </c>
    </row>
    <row r="36" spans="1:14" s="41" customFormat="1" ht="49.5" customHeight="1" hidden="1">
      <c r="A36" s="71" t="s">
        <v>121</v>
      </c>
      <c r="B36" s="61">
        <v>802</v>
      </c>
      <c r="C36" s="72">
        <v>1</v>
      </c>
      <c r="D36" s="72">
        <v>4</v>
      </c>
      <c r="E36" s="73" t="s">
        <v>49</v>
      </c>
      <c r="F36" s="73" t="s">
        <v>45</v>
      </c>
      <c r="G36" s="73" t="s">
        <v>109</v>
      </c>
      <c r="H36" s="73" t="s">
        <v>122</v>
      </c>
      <c r="I36" s="74"/>
      <c r="J36" s="75"/>
      <c r="K36" s="75"/>
      <c r="L36" s="115"/>
      <c r="M36" s="132" t="e">
        <f t="shared" si="0"/>
        <v>#DIV/0!</v>
      </c>
      <c r="N36" s="101" t="e">
        <f t="shared" si="1"/>
        <v>#DIV/0!</v>
      </c>
    </row>
    <row r="37" spans="1:14" s="41" customFormat="1" ht="12.75" customHeight="1" hidden="1">
      <c r="A37" s="71" t="s">
        <v>46</v>
      </c>
      <c r="B37" s="61">
        <v>802</v>
      </c>
      <c r="C37" s="72">
        <v>1</v>
      </c>
      <c r="D37" s="72">
        <v>4</v>
      </c>
      <c r="E37" s="73" t="s">
        <v>49</v>
      </c>
      <c r="F37" s="73" t="s">
        <v>45</v>
      </c>
      <c r="G37" s="73" t="s">
        <v>109</v>
      </c>
      <c r="H37" s="73" t="s">
        <v>122</v>
      </c>
      <c r="I37" s="74">
        <v>540</v>
      </c>
      <c r="J37" s="75"/>
      <c r="K37" s="75"/>
      <c r="L37" s="115"/>
      <c r="M37" s="132" t="e">
        <f t="shared" si="0"/>
        <v>#DIV/0!</v>
      </c>
      <c r="N37" s="101" t="e">
        <f t="shared" si="1"/>
        <v>#DIV/0!</v>
      </c>
    </row>
    <row r="38" spans="1:14" s="41" customFormat="1" ht="39.75" customHeight="1">
      <c r="A38" s="71" t="s">
        <v>78</v>
      </c>
      <c r="B38" s="61">
        <v>802</v>
      </c>
      <c r="C38" s="72">
        <v>1</v>
      </c>
      <c r="D38" s="72">
        <v>6</v>
      </c>
      <c r="E38" s="73"/>
      <c r="F38" s="73"/>
      <c r="G38" s="73"/>
      <c r="H38" s="73"/>
      <c r="I38" s="74"/>
      <c r="J38" s="75">
        <v>29.3</v>
      </c>
      <c r="K38" s="75">
        <v>22.2</v>
      </c>
      <c r="L38" s="115">
        <v>12.3</v>
      </c>
      <c r="M38" s="132">
        <f t="shared" si="0"/>
        <v>75.76791808873719</v>
      </c>
      <c r="N38" s="101">
        <f t="shared" si="1"/>
        <v>180.48780487804876</v>
      </c>
    </row>
    <row r="39" spans="1:14" s="41" customFormat="1" ht="15" customHeight="1" hidden="1">
      <c r="A39" s="71" t="s">
        <v>232</v>
      </c>
      <c r="B39" s="61">
        <v>802</v>
      </c>
      <c r="C39" s="72">
        <v>1</v>
      </c>
      <c r="D39" s="72">
        <v>7</v>
      </c>
      <c r="E39" s="73" t="s">
        <v>49</v>
      </c>
      <c r="F39" s="73" t="s">
        <v>45</v>
      </c>
      <c r="G39" s="73" t="s">
        <v>109</v>
      </c>
      <c r="H39" s="73" t="s">
        <v>123</v>
      </c>
      <c r="I39" s="74"/>
      <c r="J39" s="75">
        <v>0</v>
      </c>
      <c r="K39" s="75">
        <v>0</v>
      </c>
      <c r="L39" s="115"/>
      <c r="M39" s="132" t="e">
        <f t="shared" si="0"/>
        <v>#DIV/0!</v>
      </c>
      <c r="N39" s="101" t="e">
        <f t="shared" si="1"/>
        <v>#DIV/0!</v>
      </c>
    </row>
    <row r="40" spans="1:14" s="41" customFormat="1" ht="12.75" hidden="1">
      <c r="A40" s="71"/>
      <c r="B40" s="61"/>
      <c r="C40" s="72"/>
      <c r="D40" s="72"/>
      <c r="E40" s="73"/>
      <c r="F40" s="73"/>
      <c r="G40" s="73"/>
      <c r="H40" s="73"/>
      <c r="I40" s="74"/>
      <c r="J40" s="75"/>
      <c r="K40" s="75"/>
      <c r="L40" s="115"/>
      <c r="M40" s="132"/>
      <c r="N40" s="101" t="e">
        <f t="shared" si="1"/>
        <v>#DIV/0!</v>
      </c>
    </row>
    <row r="41" spans="1:14" s="42" customFormat="1" ht="15.75" customHeight="1">
      <c r="A41" s="71" t="s">
        <v>76</v>
      </c>
      <c r="B41" s="61">
        <v>802</v>
      </c>
      <c r="C41" s="72">
        <v>1</v>
      </c>
      <c r="D41" s="72">
        <v>11</v>
      </c>
      <c r="E41" s="73"/>
      <c r="F41" s="73"/>
      <c r="G41" s="73"/>
      <c r="H41" s="73"/>
      <c r="I41" s="74"/>
      <c r="J41" s="75">
        <v>3</v>
      </c>
      <c r="K41" s="75">
        <v>0</v>
      </c>
      <c r="L41" s="115">
        <v>0</v>
      </c>
      <c r="M41" s="132">
        <f aca="true" t="shared" si="2" ref="M41:M60">K41/J41*100</f>
        <v>0</v>
      </c>
      <c r="N41" s="116" t="s">
        <v>246</v>
      </c>
    </row>
    <row r="42" spans="1:14" ht="17.25" customHeight="1" hidden="1">
      <c r="A42" s="71" t="s">
        <v>76</v>
      </c>
      <c r="B42" s="61">
        <v>802</v>
      </c>
      <c r="C42" s="72">
        <v>1</v>
      </c>
      <c r="D42" s="72">
        <v>11</v>
      </c>
      <c r="E42" s="73" t="s">
        <v>124</v>
      </c>
      <c r="F42" s="73" t="s">
        <v>45</v>
      </c>
      <c r="G42" s="73" t="s">
        <v>109</v>
      </c>
      <c r="H42" s="73" t="s">
        <v>110</v>
      </c>
      <c r="I42" s="74"/>
      <c r="J42" s="75"/>
      <c r="K42" s="75"/>
      <c r="L42" s="115"/>
      <c r="M42" s="132" t="e">
        <f t="shared" si="2"/>
        <v>#DIV/0!</v>
      </c>
      <c r="N42" s="101" t="e">
        <f t="shared" si="1"/>
        <v>#DIV/0!</v>
      </c>
    </row>
    <row r="43" spans="1:14" ht="12.75" hidden="1">
      <c r="A43" s="71" t="s">
        <v>75</v>
      </c>
      <c r="B43" s="61">
        <v>802</v>
      </c>
      <c r="C43" s="72">
        <v>1</v>
      </c>
      <c r="D43" s="72">
        <v>11</v>
      </c>
      <c r="E43" s="73" t="s">
        <v>124</v>
      </c>
      <c r="F43" s="73" t="s">
        <v>45</v>
      </c>
      <c r="G43" s="73" t="s">
        <v>109</v>
      </c>
      <c r="H43" s="73" t="s">
        <v>125</v>
      </c>
      <c r="I43" s="74"/>
      <c r="J43" s="75"/>
      <c r="K43" s="75"/>
      <c r="L43" s="115"/>
      <c r="M43" s="132" t="e">
        <f t="shared" si="2"/>
        <v>#DIV/0!</v>
      </c>
      <c r="N43" s="101" t="e">
        <f t="shared" si="1"/>
        <v>#DIV/0!</v>
      </c>
    </row>
    <row r="44" spans="1:14" ht="12.75" hidden="1">
      <c r="A44" s="71" t="s">
        <v>74</v>
      </c>
      <c r="B44" s="61">
        <v>802</v>
      </c>
      <c r="C44" s="72">
        <v>1</v>
      </c>
      <c r="D44" s="72">
        <v>11</v>
      </c>
      <c r="E44" s="73" t="s">
        <v>124</v>
      </c>
      <c r="F44" s="73" t="s">
        <v>45</v>
      </c>
      <c r="G44" s="73" t="s">
        <v>109</v>
      </c>
      <c r="H44" s="73" t="s">
        <v>125</v>
      </c>
      <c r="I44" s="74">
        <v>870</v>
      </c>
      <c r="J44" s="75"/>
      <c r="K44" s="75"/>
      <c r="L44" s="115"/>
      <c r="M44" s="132" t="e">
        <f t="shared" si="2"/>
        <v>#DIV/0!</v>
      </c>
      <c r="N44" s="101" t="e">
        <f t="shared" si="1"/>
        <v>#DIV/0!</v>
      </c>
    </row>
    <row r="45" spans="1:14" ht="23.25" customHeight="1">
      <c r="A45" s="71" t="s">
        <v>73</v>
      </c>
      <c r="B45" s="61">
        <v>802</v>
      </c>
      <c r="C45" s="72">
        <v>1</v>
      </c>
      <c r="D45" s="72">
        <v>13</v>
      </c>
      <c r="E45" s="73"/>
      <c r="F45" s="73"/>
      <c r="G45" s="73"/>
      <c r="H45" s="73"/>
      <c r="I45" s="74"/>
      <c r="J45" s="75">
        <v>1034.2</v>
      </c>
      <c r="K45" s="75">
        <v>931.9</v>
      </c>
      <c r="L45" s="115">
        <v>41.6</v>
      </c>
      <c r="M45" s="132">
        <f t="shared" si="2"/>
        <v>90.10829626764648</v>
      </c>
      <c r="N45" s="101" t="s">
        <v>255</v>
      </c>
    </row>
    <row r="46" spans="1:14" ht="26.25" hidden="1">
      <c r="A46" s="71" t="s">
        <v>72</v>
      </c>
      <c r="B46" s="61">
        <v>802</v>
      </c>
      <c r="C46" s="72">
        <v>1</v>
      </c>
      <c r="D46" s="72">
        <v>13</v>
      </c>
      <c r="E46" s="73" t="s">
        <v>77</v>
      </c>
      <c r="F46" s="73" t="s">
        <v>45</v>
      </c>
      <c r="G46" s="73" t="s">
        <v>109</v>
      </c>
      <c r="H46" s="73" t="s">
        <v>126</v>
      </c>
      <c r="I46" s="74"/>
      <c r="J46" s="75"/>
      <c r="K46" s="75"/>
      <c r="L46" s="115"/>
      <c r="M46" s="132" t="e">
        <f t="shared" si="2"/>
        <v>#DIV/0!</v>
      </c>
      <c r="N46" s="101" t="e">
        <f t="shared" si="1"/>
        <v>#DIV/0!</v>
      </c>
    </row>
    <row r="47" spans="1:14" s="43" customFormat="1" ht="12.75" hidden="1">
      <c r="A47" s="71" t="s">
        <v>71</v>
      </c>
      <c r="B47" s="61">
        <v>802</v>
      </c>
      <c r="C47" s="72">
        <v>1</v>
      </c>
      <c r="D47" s="72">
        <v>13</v>
      </c>
      <c r="E47" s="73" t="s">
        <v>77</v>
      </c>
      <c r="F47" s="73" t="s">
        <v>45</v>
      </c>
      <c r="G47" s="73" t="s">
        <v>109</v>
      </c>
      <c r="H47" s="73" t="s">
        <v>126</v>
      </c>
      <c r="I47" s="74"/>
      <c r="J47" s="75"/>
      <c r="K47" s="75"/>
      <c r="L47" s="115"/>
      <c r="M47" s="132" t="e">
        <f t="shared" si="2"/>
        <v>#DIV/0!</v>
      </c>
      <c r="N47" s="101" t="e">
        <f t="shared" si="1"/>
        <v>#DIV/0!</v>
      </c>
    </row>
    <row r="48" spans="1:14" s="44" customFormat="1" ht="34.5" customHeight="1" hidden="1">
      <c r="A48" s="71" t="s">
        <v>38</v>
      </c>
      <c r="B48" s="61">
        <v>802</v>
      </c>
      <c r="C48" s="72">
        <v>1</v>
      </c>
      <c r="D48" s="72">
        <v>13</v>
      </c>
      <c r="E48" s="73" t="s">
        <v>77</v>
      </c>
      <c r="F48" s="73" t="s">
        <v>45</v>
      </c>
      <c r="G48" s="73" t="s">
        <v>109</v>
      </c>
      <c r="H48" s="73" t="s">
        <v>126</v>
      </c>
      <c r="I48" s="74">
        <v>244</v>
      </c>
      <c r="J48" s="75"/>
      <c r="K48" s="75"/>
      <c r="L48" s="115"/>
      <c r="M48" s="132" t="e">
        <f t="shared" si="2"/>
        <v>#DIV/0!</v>
      </c>
      <c r="N48" s="101" t="e">
        <f t="shared" si="1"/>
        <v>#DIV/0!</v>
      </c>
    </row>
    <row r="49" spans="1:14" s="44" customFormat="1" ht="81.75" customHeight="1" hidden="1">
      <c r="A49" s="71" t="s">
        <v>127</v>
      </c>
      <c r="B49" s="61">
        <v>802</v>
      </c>
      <c r="C49" s="72">
        <v>1</v>
      </c>
      <c r="D49" s="72">
        <v>13</v>
      </c>
      <c r="E49" s="73" t="s">
        <v>70</v>
      </c>
      <c r="F49" s="73" t="s">
        <v>69</v>
      </c>
      <c r="G49" s="73" t="s">
        <v>128</v>
      </c>
      <c r="H49" s="73" t="s">
        <v>129</v>
      </c>
      <c r="I49" s="74"/>
      <c r="J49" s="77"/>
      <c r="K49" s="77"/>
      <c r="L49" s="112"/>
      <c r="M49" s="132" t="e">
        <f t="shared" si="2"/>
        <v>#DIV/0!</v>
      </c>
      <c r="N49" s="101" t="e">
        <f t="shared" si="1"/>
        <v>#DIV/0!</v>
      </c>
    </row>
    <row r="50" spans="1:14" s="44" customFormat="1" ht="26.25" hidden="1">
      <c r="A50" s="71" t="s">
        <v>38</v>
      </c>
      <c r="B50" s="61">
        <v>802</v>
      </c>
      <c r="C50" s="72">
        <v>1</v>
      </c>
      <c r="D50" s="72">
        <v>13</v>
      </c>
      <c r="E50" s="73" t="s">
        <v>70</v>
      </c>
      <c r="F50" s="73" t="s">
        <v>69</v>
      </c>
      <c r="G50" s="73" t="s">
        <v>128</v>
      </c>
      <c r="H50" s="73" t="s">
        <v>129</v>
      </c>
      <c r="I50" s="74">
        <v>244</v>
      </c>
      <c r="J50" s="77"/>
      <c r="K50" s="77"/>
      <c r="L50" s="112"/>
      <c r="M50" s="132" t="e">
        <f t="shared" si="2"/>
        <v>#DIV/0!</v>
      </c>
      <c r="N50" s="101" t="e">
        <f t="shared" si="1"/>
        <v>#DIV/0!</v>
      </c>
    </row>
    <row r="51" spans="1:14" s="44" customFormat="1" ht="66" hidden="1">
      <c r="A51" s="71" t="s">
        <v>80</v>
      </c>
      <c r="B51" s="61">
        <v>802</v>
      </c>
      <c r="C51" s="72">
        <v>1</v>
      </c>
      <c r="D51" s="72">
        <v>13</v>
      </c>
      <c r="E51" s="73" t="s">
        <v>77</v>
      </c>
      <c r="F51" s="73" t="s">
        <v>45</v>
      </c>
      <c r="G51" s="73" t="s">
        <v>109</v>
      </c>
      <c r="H51" s="73" t="s">
        <v>130</v>
      </c>
      <c r="I51" s="74"/>
      <c r="J51" s="75"/>
      <c r="K51" s="75"/>
      <c r="L51" s="115"/>
      <c r="M51" s="132" t="e">
        <f t="shared" si="2"/>
        <v>#DIV/0!</v>
      </c>
      <c r="N51" s="101" t="e">
        <f t="shared" si="1"/>
        <v>#DIV/0!</v>
      </c>
    </row>
    <row r="52" spans="1:14" s="44" customFormat="1" ht="12.75" hidden="1">
      <c r="A52" s="71" t="s">
        <v>46</v>
      </c>
      <c r="B52" s="61">
        <v>802</v>
      </c>
      <c r="C52" s="72">
        <v>1</v>
      </c>
      <c r="D52" s="72">
        <v>13</v>
      </c>
      <c r="E52" s="73" t="s">
        <v>77</v>
      </c>
      <c r="F52" s="73" t="s">
        <v>45</v>
      </c>
      <c r="G52" s="73" t="s">
        <v>109</v>
      </c>
      <c r="H52" s="73" t="s">
        <v>130</v>
      </c>
      <c r="I52" s="74">
        <v>540</v>
      </c>
      <c r="J52" s="75"/>
      <c r="K52" s="75"/>
      <c r="L52" s="115"/>
      <c r="M52" s="132" t="e">
        <f t="shared" si="2"/>
        <v>#DIV/0!</v>
      </c>
      <c r="N52" s="101" t="e">
        <f t="shared" si="1"/>
        <v>#DIV/0!</v>
      </c>
    </row>
    <row r="53" spans="1:14" s="45" customFormat="1" ht="16.5" customHeight="1">
      <c r="A53" s="86" t="s">
        <v>68</v>
      </c>
      <c r="B53" s="64">
        <v>802</v>
      </c>
      <c r="C53" s="67">
        <v>2</v>
      </c>
      <c r="D53" s="67">
        <v>0</v>
      </c>
      <c r="E53" s="68"/>
      <c r="F53" s="68"/>
      <c r="G53" s="68"/>
      <c r="H53" s="68"/>
      <c r="I53" s="69"/>
      <c r="J53" s="70">
        <f>J54</f>
        <v>104.5</v>
      </c>
      <c r="K53" s="70">
        <f>K54</f>
        <v>66.5</v>
      </c>
      <c r="L53" s="114">
        <f>L54</f>
        <v>32.8</v>
      </c>
      <c r="M53" s="133">
        <f t="shared" si="2"/>
        <v>63.63636363636363</v>
      </c>
      <c r="N53" s="101">
        <f t="shared" si="1"/>
        <v>202.74390243902442</v>
      </c>
    </row>
    <row r="54" spans="1:14" s="38" customFormat="1" ht="20.25" customHeight="1">
      <c r="A54" s="71" t="s">
        <v>67</v>
      </c>
      <c r="B54" s="61">
        <v>802</v>
      </c>
      <c r="C54" s="72">
        <v>2</v>
      </c>
      <c r="D54" s="72">
        <v>3</v>
      </c>
      <c r="E54" s="73"/>
      <c r="F54" s="73"/>
      <c r="G54" s="73"/>
      <c r="H54" s="73"/>
      <c r="I54" s="74"/>
      <c r="J54" s="75">
        <v>104.5</v>
      </c>
      <c r="K54" s="75">
        <v>66.5</v>
      </c>
      <c r="L54" s="115">
        <v>32.8</v>
      </c>
      <c r="M54" s="132">
        <f t="shared" si="2"/>
        <v>63.63636363636363</v>
      </c>
      <c r="N54" s="101">
        <f t="shared" si="1"/>
        <v>202.74390243902442</v>
      </c>
    </row>
    <row r="55" spans="1:14" s="38" customFormat="1" ht="31.5" customHeight="1" hidden="1">
      <c r="A55" s="71" t="s">
        <v>131</v>
      </c>
      <c r="B55" s="61">
        <v>802</v>
      </c>
      <c r="C55" s="72">
        <v>2</v>
      </c>
      <c r="D55" s="72">
        <v>3</v>
      </c>
      <c r="E55" s="73" t="s">
        <v>132</v>
      </c>
      <c r="F55" s="73" t="s">
        <v>45</v>
      </c>
      <c r="G55" s="73" t="s">
        <v>109</v>
      </c>
      <c r="H55" s="73" t="s">
        <v>183</v>
      </c>
      <c r="I55" s="74"/>
      <c r="J55" s="75"/>
      <c r="K55" s="75"/>
      <c r="L55" s="115"/>
      <c r="M55" s="132" t="e">
        <f t="shared" si="2"/>
        <v>#DIV/0!</v>
      </c>
      <c r="N55" s="101" t="e">
        <f t="shared" si="1"/>
        <v>#DIV/0!</v>
      </c>
    </row>
    <row r="56" spans="1:14" s="38" customFormat="1" ht="33.75" customHeight="1" hidden="1">
      <c r="A56" s="71" t="s">
        <v>66</v>
      </c>
      <c r="B56" s="61">
        <v>802</v>
      </c>
      <c r="C56" s="72">
        <v>2</v>
      </c>
      <c r="D56" s="72">
        <v>3</v>
      </c>
      <c r="E56" s="73" t="s">
        <v>132</v>
      </c>
      <c r="F56" s="73" t="s">
        <v>45</v>
      </c>
      <c r="G56" s="73" t="s">
        <v>109</v>
      </c>
      <c r="H56" s="73" t="s">
        <v>133</v>
      </c>
      <c r="I56" s="74"/>
      <c r="J56" s="75"/>
      <c r="K56" s="75"/>
      <c r="L56" s="115"/>
      <c r="M56" s="132" t="e">
        <f t="shared" si="2"/>
        <v>#DIV/0!</v>
      </c>
      <c r="N56" s="101" t="e">
        <f t="shared" si="1"/>
        <v>#DIV/0!</v>
      </c>
    </row>
    <row r="57" spans="1:14" ht="26.25" hidden="1">
      <c r="A57" s="71" t="s">
        <v>112</v>
      </c>
      <c r="B57" s="61">
        <v>802</v>
      </c>
      <c r="C57" s="72">
        <v>2</v>
      </c>
      <c r="D57" s="72">
        <v>3</v>
      </c>
      <c r="E57" s="73" t="s">
        <v>132</v>
      </c>
      <c r="F57" s="73" t="s">
        <v>45</v>
      </c>
      <c r="G57" s="73" t="s">
        <v>109</v>
      </c>
      <c r="H57" s="73" t="s">
        <v>133</v>
      </c>
      <c r="I57" s="74">
        <v>121</v>
      </c>
      <c r="J57" s="75"/>
      <c r="K57" s="75"/>
      <c r="L57" s="115"/>
      <c r="M57" s="132" t="e">
        <f t="shared" si="2"/>
        <v>#DIV/0!</v>
      </c>
      <c r="N57" s="101" t="e">
        <f t="shared" si="1"/>
        <v>#DIV/0!</v>
      </c>
    </row>
    <row r="58" spans="1:14" ht="52.5" hidden="1">
      <c r="A58" s="71" t="s">
        <v>178</v>
      </c>
      <c r="B58" s="61">
        <v>802</v>
      </c>
      <c r="C58" s="72">
        <v>2</v>
      </c>
      <c r="D58" s="72">
        <v>3</v>
      </c>
      <c r="E58" s="73" t="s">
        <v>132</v>
      </c>
      <c r="F58" s="73" t="s">
        <v>45</v>
      </c>
      <c r="G58" s="73" t="s">
        <v>109</v>
      </c>
      <c r="H58" s="73" t="s">
        <v>133</v>
      </c>
      <c r="I58" s="74">
        <v>129</v>
      </c>
      <c r="J58" s="75"/>
      <c r="K58" s="75"/>
      <c r="L58" s="115"/>
      <c r="M58" s="132" t="e">
        <f t="shared" si="2"/>
        <v>#DIV/0!</v>
      </c>
      <c r="N58" s="101" t="e">
        <f t="shared" si="1"/>
        <v>#DIV/0!</v>
      </c>
    </row>
    <row r="59" spans="1:14" s="38" customFormat="1" ht="30" customHeight="1">
      <c r="A59" s="86" t="s">
        <v>65</v>
      </c>
      <c r="B59" s="64">
        <v>802</v>
      </c>
      <c r="C59" s="67">
        <v>3</v>
      </c>
      <c r="D59" s="67">
        <v>0</v>
      </c>
      <c r="E59" s="68"/>
      <c r="F59" s="68"/>
      <c r="G59" s="68"/>
      <c r="H59" s="68"/>
      <c r="I59" s="69"/>
      <c r="J59" s="70">
        <f>J60+J61</f>
        <v>999.6</v>
      </c>
      <c r="K59" s="70">
        <f>K60+K61</f>
        <v>771.6</v>
      </c>
      <c r="L59" s="114">
        <f>L60+L61</f>
        <v>89.2</v>
      </c>
      <c r="M59" s="133">
        <f t="shared" si="2"/>
        <v>77.19087635054022</v>
      </c>
      <c r="N59" s="101">
        <f t="shared" si="1"/>
        <v>865.0224215246636</v>
      </c>
    </row>
    <row r="60" spans="1:14" ht="42" customHeight="1">
      <c r="A60" s="71" t="s">
        <v>231</v>
      </c>
      <c r="B60" s="61"/>
      <c r="C60" s="72">
        <v>3</v>
      </c>
      <c r="D60" s="72">
        <v>9</v>
      </c>
      <c r="E60" s="73"/>
      <c r="F60" s="73"/>
      <c r="G60" s="73"/>
      <c r="H60" s="73"/>
      <c r="I60" s="74"/>
      <c r="J60" s="75">
        <v>25</v>
      </c>
      <c r="K60" s="75">
        <v>23.2</v>
      </c>
      <c r="L60" s="115">
        <v>0</v>
      </c>
      <c r="M60" s="132">
        <f t="shared" si="2"/>
        <v>92.8</v>
      </c>
      <c r="N60" s="116" t="s">
        <v>246</v>
      </c>
    </row>
    <row r="61" spans="1:14" s="42" customFormat="1" ht="19.5" customHeight="1">
      <c r="A61" s="71" t="s">
        <v>64</v>
      </c>
      <c r="B61" s="61">
        <v>802</v>
      </c>
      <c r="C61" s="72">
        <v>3</v>
      </c>
      <c r="D61" s="72">
        <v>10</v>
      </c>
      <c r="E61" s="73"/>
      <c r="F61" s="73"/>
      <c r="G61" s="73"/>
      <c r="H61" s="73"/>
      <c r="I61" s="74"/>
      <c r="J61" s="75">
        <v>974.6</v>
      </c>
      <c r="K61" s="75">
        <v>748.4</v>
      </c>
      <c r="L61" s="115">
        <v>89.2</v>
      </c>
      <c r="M61" s="132">
        <f>K61/J61*100</f>
        <v>76.79047814487994</v>
      </c>
      <c r="N61" s="101">
        <f t="shared" si="1"/>
        <v>839.0134529147982</v>
      </c>
    </row>
    <row r="62" spans="1:14" s="46" customFormat="1" ht="26.25" hidden="1">
      <c r="A62" s="71" t="s">
        <v>134</v>
      </c>
      <c r="B62" s="61">
        <v>802</v>
      </c>
      <c r="C62" s="72">
        <v>3</v>
      </c>
      <c r="D62" s="72">
        <v>10</v>
      </c>
      <c r="E62" s="73" t="s">
        <v>135</v>
      </c>
      <c r="F62" s="73" t="s">
        <v>45</v>
      </c>
      <c r="G62" s="73" t="s">
        <v>109</v>
      </c>
      <c r="H62" s="73" t="s">
        <v>110</v>
      </c>
      <c r="I62" s="74"/>
      <c r="J62" s="75"/>
      <c r="K62" s="75"/>
      <c r="L62" s="115"/>
      <c r="M62" s="132" t="e">
        <f>K62/J62*100</f>
        <v>#DIV/0!</v>
      </c>
      <c r="N62" s="101" t="e">
        <f t="shared" si="1"/>
        <v>#DIV/0!</v>
      </c>
    </row>
    <row r="63" spans="1:14" s="46" customFormat="1" ht="39" hidden="1">
      <c r="A63" s="71" t="s">
        <v>63</v>
      </c>
      <c r="B63" s="61">
        <v>802</v>
      </c>
      <c r="C63" s="72">
        <v>3</v>
      </c>
      <c r="D63" s="72">
        <v>10</v>
      </c>
      <c r="E63" s="73" t="s">
        <v>135</v>
      </c>
      <c r="F63" s="73" t="s">
        <v>45</v>
      </c>
      <c r="G63" s="73" t="s">
        <v>109</v>
      </c>
      <c r="H63" s="73" t="s">
        <v>136</v>
      </c>
      <c r="I63" s="74"/>
      <c r="J63" s="75"/>
      <c r="K63" s="75"/>
      <c r="L63" s="115"/>
      <c r="M63" s="132" t="e">
        <f>K63/J63*100</f>
        <v>#DIV/0!</v>
      </c>
      <c r="N63" s="101" t="e">
        <f t="shared" si="1"/>
        <v>#DIV/0!</v>
      </c>
    </row>
    <row r="64" spans="1:14" s="46" customFormat="1" ht="35.25" customHeight="1" hidden="1">
      <c r="A64" s="71" t="s">
        <v>38</v>
      </c>
      <c r="B64" s="61">
        <v>802</v>
      </c>
      <c r="C64" s="72">
        <v>3</v>
      </c>
      <c r="D64" s="72">
        <v>10</v>
      </c>
      <c r="E64" s="73" t="s">
        <v>135</v>
      </c>
      <c r="F64" s="73" t="s">
        <v>45</v>
      </c>
      <c r="G64" s="73" t="s">
        <v>109</v>
      </c>
      <c r="H64" s="73" t="s">
        <v>136</v>
      </c>
      <c r="I64" s="74">
        <v>244</v>
      </c>
      <c r="J64" s="75"/>
      <c r="K64" s="75"/>
      <c r="L64" s="115"/>
      <c r="M64" s="132" t="e">
        <f>K64/J64*100</f>
        <v>#DIV/0!</v>
      </c>
      <c r="N64" s="101" t="e">
        <f t="shared" si="1"/>
        <v>#DIV/0!</v>
      </c>
    </row>
    <row r="65" spans="1:14" s="42" customFormat="1" ht="18" customHeight="1">
      <c r="A65" s="86" t="s">
        <v>62</v>
      </c>
      <c r="B65" s="64">
        <v>802</v>
      </c>
      <c r="C65" s="67">
        <v>4</v>
      </c>
      <c r="D65" s="67">
        <v>0</v>
      </c>
      <c r="E65" s="68"/>
      <c r="F65" s="68"/>
      <c r="G65" s="68"/>
      <c r="H65" s="69"/>
      <c r="I65" s="69"/>
      <c r="J65" s="70">
        <f>J67</f>
        <v>1277.1</v>
      </c>
      <c r="K65" s="70">
        <f>K67</f>
        <v>1120.3</v>
      </c>
      <c r="L65" s="114">
        <f>L67</f>
        <v>587.2</v>
      </c>
      <c r="M65" s="133">
        <f>K65/J65*100</f>
        <v>87.72218307102028</v>
      </c>
      <c r="N65" s="101">
        <f t="shared" si="1"/>
        <v>190.7867847411444</v>
      </c>
    </row>
    <row r="66" spans="1:14" s="46" customFormat="1" ht="18" customHeight="1" hidden="1">
      <c r="A66" s="71" t="s">
        <v>204</v>
      </c>
      <c r="B66" s="61"/>
      <c r="C66" s="72">
        <v>4</v>
      </c>
      <c r="D66" s="72">
        <v>5</v>
      </c>
      <c r="E66" s="73"/>
      <c r="F66" s="73"/>
      <c r="G66" s="73"/>
      <c r="H66" s="74"/>
      <c r="I66" s="74"/>
      <c r="J66" s="75"/>
      <c r="K66" s="75"/>
      <c r="L66" s="115"/>
      <c r="M66" s="132"/>
      <c r="N66" s="101" t="e">
        <f t="shared" si="1"/>
        <v>#DIV/0!</v>
      </c>
    </row>
    <row r="67" spans="1:14" s="46" customFormat="1" ht="20.25" customHeight="1">
      <c r="A67" s="71" t="s">
        <v>61</v>
      </c>
      <c r="B67" s="61">
        <v>802</v>
      </c>
      <c r="C67" s="72">
        <v>4</v>
      </c>
      <c r="D67" s="72">
        <v>9</v>
      </c>
      <c r="E67" s="73"/>
      <c r="F67" s="73"/>
      <c r="G67" s="73"/>
      <c r="H67" s="74"/>
      <c r="I67" s="74"/>
      <c r="J67" s="75">
        <v>1277.1</v>
      </c>
      <c r="K67" s="75">
        <v>1120.3</v>
      </c>
      <c r="L67" s="115">
        <v>587.2</v>
      </c>
      <c r="M67" s="132">
        <f aca="true" t="shared" si="3" ref="M67:M86">K67/J67*100</f>
        <v>87.72218307102028</v>
      </c>
      <c r="N67" s="101">
        <f t="shared" si="1"/>
        <v>190.7867847411444</v>
      </c>
    </row>
    <row r="68" spans="1:14" s="46" customFormat="1" ht="18" customHeight="1" hidden="1">
      <c r="A68" s="71" t="s">
        <v>60</v>
      </c>
      <c r="B68" s="61">
        <v>802</v>
      </c>
      <c r="C68" s="72">
        <v>4</v>
      </c>
      <c r="D68" s="72">
        <v>9</v>
      </c>
      <c r="E68" s="73" t="s">
        <v>59</v>
      </c>
      <c r="F68" s="73" t="s">
        <v>45</v>
      </c>
      <c r="G68" s="73" t="s">
        <v>109</v>
      </c>
      <c r="H68" s="73" t="s">
        <v>137</v>
      </c>
      <c r="I68" s="74"/>
      <c r="J68" s="75"/>
      <c r="K68" s="75"/>
      <c r="L68" s="115"/>
      <c r="M68" s="132" t="e">
        <f t="shared" si="3"/>
        <v>#DIV/0!</v>
      </c>
      <c r="N68" s="101" t="e">
        <f t="shared" si="1"/>
        <v>#DIV/0!</v>
      </c>
    </row>
    <row r="69" spans="1:14" s="46" customFormat="1" ht="33" customHeight="1" hidden="1">
      <c r="A69" s="71" t="s">
        <v>138</v>
      </c>
      <c r="B69" s="61">
        <v>802</v>
      </c>
      <c r="C69" s="72">
        <v>4</v>
      </c>
      <c r="D69" s="72">
        <v>9</v>
      </c>
      <c r="E69" s="73" t="s">
        <v>59</v>
      </c>
      <c r="F69" s="73" t="s">
        <v>45</v>
      </c>
      <c r="G69" s="73" t="s">
        <v>109</v>
      </c>
      <c r="H69" s="73" t="s">
        <v>137</v>
      </c>
      <c r="I69" s="74"/>
      <c r="J69" s="75"/>
      <c r="K69" s="75"/>
      <c r="L69" s="115"/>
      <c r="M69" s="132" t="e">
        <f t="shared" si="3"/>
        <v>#DIV/0!</v>
      </c>
      <c r="N69" s="101" t="e">
        <f t="shared" si="1"/>
        <v>#DIV/0!</v>
      </c>
    </row>
    <row r="70" spans="1:14" s="46" customFormat="1" ht="33" customHeight="1" hidden="1">
      <c r="A70" s="78" t="s">
        <v>38</v>
      </c>
      <c r="B70" s="61">
        <v>802</v>
      </c>
      <c r="C70" s="72">
        <v>4</v>
      </c>
      <c r="D70" s="72">
        <v>9</v>
      </c>
      <c r="E70" s="73" t="s">
        <v>59</v>
      </c>
      <c r="F70" s="73" t="s">
        <v>45</v>
      </c>
      <c r="G70" s="73" t="s">
        <v>109</v>
      </c>
      <c r="H70" s="73" t="s">
        <v>137</v>
      </c>
      <c r="I70" s="74">
        <v>244</v>
      </c>
      <c r="J70" s="75"/>
      <c r="K70" s="75"/>
      <c r="L70" s="115"/>
      <c r="M70" s="132" t="e">
        <f t="shared" si="3"/>
        <v>#DIV/0!</v>
      </c>
      <c r="N70" s="101" t="e">
        <f t="shared" si="1"/>
        <v>#DIV/0!</v>
      </c>
    </row>
    <row r="71" spans="1:14" s="46" customFormat="1" ht="33" customHeight="1" hidden="1">
      <c r="A71" s="71" t="s">
        <v>184</v>
      </c>
      <c r="B71" s="61">
        <v>802</v>
      </c>
      <c r="C71" s="72">
        <v>4</v>
      </c>
      <c r="D71" s="72">
        <v>9</v>
      </c>
      <c r="E71" s="73" t="s">
        <v>59</v>
      </c>
      <c r="F71" s="73" t="s">
        <v>45</v>
      </c>
      <c r="G71" s="73" t="s">
        <v>109</v>
      </c>
      <c r="H71" s="73" t="s">
        <v>185</v>
      </c>
      <c r="I71" s="74"/>
      <c r="J71" s="75"/>
      <c r="K71" s="75"/>
      <c r="L71" s="115"/>
      <c r="M71" s="132" t="e">
        <f t="shared" si="3"/>
        <v>#DIV/0!</v>
      </c>
      <c r="N71" s="101" t="e">
        <f t="shared" si="1"/>
        <v>#DIV/0!</v>
      </c>
    </row>
    <row r="72" spans="1:14" s="46" customFormat="1" ht="33" customHeight="1" hidden="1">
      <c r="A72" s="71" t="s">
        <v>186</v>
      </c>
      <c r="B72" s="61">
        <v>802</v>
      </c>
      <c r="C72" s="72">
        <v>4</v>
      </c>
      <c r="D72" s="72">
        <v>9</v>
      </c>
      <c r="E72" s="73" t="s">
        <v>59</v>
      </c>
      <c r="F72" s="73" t="s">
        <v>45</v>
      </c>
      <c r="G72" s="73" t="s">
        <v>109</v>
      </c>
      <c r="H72" s="73" t="s">
        <v>185</v>
      </c>
      <c r="I72" s="74"/>
      <c r="J72" s="75"/>
      <c r="K72" s="75"/>
      <c r="L72" s="115"/>
      <c r="M72" s="132" t="e">
        <f t="shared" si="3"/>
        <v>#DIV/0!</v>
      </c>
      <c r="N72" s="101" t="e">
        <f t="shared" si="1"/>
        <v>#DIV/0!</v>
      </c>
    </row>
    <row r="73" spans="1:14" s="46" customFormat="1" ht="16.5" customHeight="1" hidden="1">
      <c r="A73" s="71" t="s">
        <v>46</v>
      </c>
      <c r="B73" s="61">
        <v>802</v>
      </c>
      <c r="C73" s="72">
        <v>4</v>
      </c>
      <c r="D73" s="72">
        <v>9</v>
      </c>
      <c r="E73" s="73" t="s">
        <v>59</v>
      </c>
      <c r="F73" s="73" t="s">
        <v>45</v>
      </c>
      <c r="G73" s="73" t="s">
        <v>109</v>
      </c>
      <c r="H73" s="73" t="s">
        <v>185</v>
      </c>
      <c r="I73" s="74">
        <v>540</v>
      </c>
      <c r="J73" s="75"/>
      <c r="K73" s="75"/>
      <c r="L73" s="115"/>
      <c r="M73" s="132" t="e">
        <f t="shared" si="3"/>
        <v>#DIV/0!</v>
      </c>
      <c r="N73" s="101" t="e">
        <f t="shared" si="1"/>
        <v>#DIV/0!</v>
      </c>
    </row>
    <row r="74" spans="1:14" s="47" customFormat="1" ht="19.5" customHeight="1">
      <c r="A74" s="86" t="s">
        <v>58</v>
      </c>
      <c r="B74" s="64">
        <v>802</v>
      </c>
      <c r="C74" s="67">
        <v>5</v>
      </c>
      <c r="D74" s="67">
        <v>0</v>
      </c>
      <c r="E74" s="68"/>
      <c r="F74" s="68"/>
      <c r="G74" s="68"/>
      <c r="H74" s="68"/>
      <c r="I74" s="69"/>
      <c r="J74" s="70">
        <f>J75+J82+J86</f>
        <v>3806.6000000000004</v>
      </c>
      <c r="K74" s="70">
        <f>K75+K82+K86</f>
        <v>2916.3</v>
      </c>
      <c r="L74" s="114">
        <f>L75+L82+L86</f>
        <v>865.9000000000001</v>
      </c>
      <c r="M74" s="133">
        <f t="shared" si="3"/>
        <v>76.61167446014817</v>
      </c>
      <c r="N74" s="101" t="s">
        <v>256</v>
      </c>
    </row>
    <row r="75" spans="1:14" s="47" customFormat="1" ht="16.5" customHeight="1">
      <c r="A75" s="71" t="s">
        <v>57</v>
      </c>
      <c r="B75" s="61">
        <v>802</v>
      </c>
      <c r="C75" s="72">
        <v>5</v>
      </c>
      <c r="D75" s="72">
        <v>1</v>
      </c>
      <c r="E75" s="73"/>
      <c r="F75" s="73"/>
      <c r="G75" s="73"/>
      <c r="H75" s="73"/>
      <c r="I75" s="74"/>
      <c r="J75" s="75">
        <v>181.7</v>
      </c>
      <c r="K75" s="75">
        <v>98.5</v>
      </c>
      <c r="L75" s="115">
        <v>26.1</v>
      </c>
      <c r="M75" s="132">
        <f t="shared" si="3"/>
        <v>54.21023665382499</v>
      </c>
      <c r="N75" s="101">
        <f t="shared" si="1"/>
        <v>377.39463601532566</v>
      </c>
    </row>
    <row r="76" spans="1:14" ht="12.75" hidden="1">
      <c r="A76" s="71" t="s">
        <v>57</v>
      </c>
      <c r="B76" s="61">
        <v>802</v>
      </c>
      <c r="C76" s="72">
        <v>5</v>
      </c>
      <c r="D76" s="72">
        <v>1</v>
      </c>
      <c r="E76" s="73" t="s">
        <v>140</v>
      </c>
      <c r="F76" s="73" t="s">
        <v>45</v>
      </c>
      <c r="G76" s="73" t="s">
        <v>109</v>
      </c>
      <c r="H76" s="73" t="s">
        <v>110</v>
      </c>
      <c r="I76" s="74"/>
      <c r="J76" s="75"/>
      <c r="K76" s="75"/>
      <c r="L76" s="115"/>
      <c r="M76" s="132" t="e">
        <f t="shared" si="3"/>
        <v>#DIV/0!</v>
      </c>
      <c r="N76" s="101" t="e">
        <f aca="true" t="shared" si="4" ref="N76:N121">K76/L76*100</f>
        <v>#DIV/0!</v>
      </c>
    </row>
    <row r="77" spans="1:14" ht="12.75" hidden="1">
      <c r="A77" s="71" t="s">
        <v>139</v>
      </c>
      <c r="B77" s="61">
        <v>802</v>
      </c>
      <c r="C77" s="72">
        <v>5</v>
      </c>
      <c r="D77" s="72">
        <v>1</v>
      </c>
      <c r="E77" s="73" t="s">
        <v>140</v>
      </c>
      <c r="F77" s="73" t="s">
        <v>45</v>
      </c>
      <c r="G77" s="73" t="s">
        <v>109</v>
      </c>
      <c r="H77" s="73" t="s">
        <v>142</v>
      </c>
      <c r="I77" s="74"/>
      <c r="J77" s="75"/>
      <c r="K77" s="75"/>
      <c r="L77" s="115"/>
      <c r="M77" s="132" t="e">
        <f t="shared" si="3"/>
        <v>#DIV/0!</v>
      </c>
      <c r="N77" s="101" t="e">
        <f t="shared" si="4"/>
        <v>#DIV/0!</v>
      </c>
    </row>
    <row r="78" spans="1:14" ht="34.5" customHeight="1" hidden="1">
      <c r="A78" s="71" t="s">
        <v>141</v>
      </c>
      <c r="B78" s="61">
        <v>802</v>
      </c>
      <c r="C78" s="72">
        <v>5</v>
      </c>
      <c r="D78" s="72">
        <v>1</v>
      </c>
      <c r="E78" s="73" t="s">
        <v>140</v>
      </c>
      <c r="F78" s="73" t="s">
        <v>45</v>
      </c>
      <c r="G78" s="73" t="s">
        <v>109</v>
      </c>
      <c r="H78" s="73" t="s">
        <v>142</v>
      </c>
      <c r="I78" s="74"/>
      <c r="J78" s="75"/>
      <c r="K78" s="75"/>
      <c r="L78" s="115"/>
      <c r="M78" s="132" t="e">
        <f t="shared" si="3"/>
        <v>#DIV/0!</v>
      </c>
      <c r="N78" s="101" t="e">
        <f t="shared" si="4"/>
        <v>#DIV/0!</v>
      </c>
    </row>
    <row r="79" spans="1:14" ht="26.25" hidden="1">
      <c r="A79" s="71" t="s">
        <v>187</v>
      </c>
      <c r="B79" s="61">
        <v>802</v>
      </c>
      <c r="C79" s="72">
        <v>5</v>
      </c>
      <c r="D79" s="72">
        <v>1</v>
      </c>
      <c r="E79" s="73" t="s">
        <v>140</v>
      </c>
      <c r="F79" s="73" t="s">
        <v>45</v>
      </c>
      <c r="G79" s="73" t="s">
        <v>109</v>
      </c>
      <c r="H79" s="73" t="s">
        <v>142</v>
      </c>
      <c r="I79" s="74">
        <v>243</v>
      </c>
      <c r="J79" s="75"/>
      <c r="K79" s="75"/>
      <c r="L79" s="115"/>
      <c r="M79" s="132" t="e">
        <f t="shared" si="3"/>
        <v>#DIV/0!</v>
      </c>
      <c r="N79" s="101" t="e">
        <f t="shared" si="4"/>
        <v>#DIV/0!</v>
      </c>
    </row>
    <row r="80" spans="1:14" ht="66.75" customHeight="1" hidden="1">
      <c r="A80" s="79" t="s">
        <v>143</v>
      </c>
      <c r="B80" s="61">
        <v>802</v>
      </c>
      <c r="C80" s="72">
        <v>5</v>
      </c>
      <c r="D80" s="72">
        <v>1</v>
      </c>
      <c r="E80" s="73" t="s">
        <v>140</v>
      </c>
      <c r="F80" s="73" t="s">
        <v>45</v>
      </c>
      <c r="G80" s="73" t="s">
        <v>109</v>
      </c>
      <c r="H80" s="73" t="s">
        <v>144</v>
      </c>
      <c r="I80" s="74"/>
      <c r="J80" s="75"/>
      <c r="K80" s="75"/>
      <c r="L80" s="115"/>
      <c r="M80" s="132" t="e">
        <f t="shared" si="3"/>
        <v>#DIV/0!</v>
      </c>
      <c r="N80" s="101" t="e">
        <f t="shared" si="4"/>
        <v>#DIV/0!</v>
      </c>
    </row>
    <row r="81" spans="1:14" ht="26.25" hidden="1">
      <c r="A81" s="80" t="s">
        <v>188</v>
      </c>
      <c r="B81" s="81">
        <v>802</v>
      </c>
      <c r="C81" s="82">
        <v>5</v>
      </c>
      <c r="D81" s="72">
        <v>1</v>
      </c>
      <c r="E81" s="73" t="s">
        <v>140</v>
      </c>
      <c r="F81" s="73" t="s">
        <v>45</v>
      </c>
      <c r="G81" s="73" t="s">
        <v>109</v>
      </c>
      <c r="H81" s="73" t="s">
        <v>144</v>
      </c>
      <c r="I81" s="74">
        <v>244</v>
      </c>
      <c r="J81" s="75"/>
      <c r="K81" s="75"/>
      <c r="L81" s="115"/>
      <c r="M81" s="132" t="e">
        <f t="shared" si="3"/>
        <v>#DIV/0!</v>
      </c>
      <c r="N81" s="101" t="e">
        <f t="shared" si="4"/>
        <v>#DIV/0!</v>
      </c>
    </row>
    <row r="82" spans="1:14" ht="20.25" customHeight="1">
      <c r="A82" s="83" t="s">
        <v>106</v>
      </c>
      <c r="B82" s="81">
        <v>802</v>
      </c>
      <c r="C82" s="82">
        <v>5</v>
      </c>
      <c r="D82" s="72">
        <v>2</v>
      </c>
      <c r="E82" s="73"/>
      <c r="F82" s="73"/>
      <c r="G82" s="73"/>
      <c r="H82" s="73"/>
      <c r="I82" s="74"/>
      <c r="J82" s="75">
        <v>1388.6</v>
      </c>
      <c r="K82" s="75">
        <v>1178.7</v>
      </c>
      <c r="L82" s="115">
        <v>127.6</v>
      </c>
      <c r="M82" s="132">
        <f t="shared" si="3"/>
        <v>84.8840558836238</v>
      </c>
      <c r="N82" s="101" t="s">
        <v>251</v>
      </c>
    </row>
    <row r="83" spans="1:14" ht="12.75" hidden="1">
      <c r="A83" s="83" t="s">
        <v>145</v>
      </c>
      <c r="B83" s="81">
        <v>802</v>
      </c>
      <c r="C83" s="82">
        <v>5</v>
      </c>
      <c r="D83" s="72">
        <v>2</v>
      </c>
      <c r="E83" s="73" t="s">
        <v>146</v>
      </c>
      <c r="F83" s="73" t="s">
        <v>45</v>
      </c>
      <c r="G83" s="73" t="s">
        <v>109</v>
      </c>
      <c r="H83" s="73" t="s">
        <v>110</v>
      </c>
      <c r="I83" s="74"/>
      <c r="J83" s="75"/>
      <c r="K83" s="75"/>
      <c r="L83" s="115"/>
      <c r="M83" s="132" t="e">
        <f t="shared" si="3"/>
        <v>#DIV/0!</v>
      </c>
      <c r="N83" s="101" t="e">
        <f t="shared" si="4"/>
        <v>#DIV/0!</v>
      </c>
    </row>
    <row r="84" spans="1:14" ht="52.5" hidden="1">
      <c r="A84" s="83" t="s">
        <v>147</v>
      </c>
      <c r="B84" s="61">
        <v>802</v>
      </c>
      <c r="C84" s="72">
        <v>5</v>
      </c>
      <c r="D84" s="72">
        <v>2</v>
      </c>
      <c r="E84" s="73" t="s">
        <v>146</v>
      </c>
      <c r="F84" s="73" t="s">
        <v>45</v>
      </c>
      <c r="G84" s="73" t="s">
        <v>109</v>
      </c>
      <c r="H84" s="73" t="s">
        <v>144</v>
      </c>
      <c r="I84" s="74"/>
      <c r="J84" s="75"/>
      <c r="K84" s="75"/>
      <c r="L84" s="115"/>
      <c r="M84" s="132" t="e">
        <f t="shared" si="3"/>
        <v>#DIV/0!</v>
      </c>
      <c r="N84" s="101" t="e">
        <f t="shared" si="4"/>
        <v>#DIV/0!</v>
      </c>
    </row>
    <row r="85" spans="1:14" ht="26.25" hidden="1">
      <c r="A85" s="83" t="s">
        <v>188</v>
      </c>
      <c r="B85" s="61">
        <v>802</v>
      </c>
      <c r="C85" s="72">
        <v>5</v>
      </c>
      <c r="D85" s="72">
        <v>2</v>
      </c>
      <c r="E85" s="73" t="s">
        <v>146</v>
      </c>
      <c r="F85" s="73" t="s">
        <v>45</v>
      </c>
      <c r="G85" s="73" t="s">
        <v>109</v>
      </c>
      <c r="H85" s="73" t="s">
        <v>144</v>
      </c>
      <c r="I85" s="74">
        <v>244</v>
      </c>
      <c r="J85" s="75"/>
      <c r="K85" s="75"/>
      <c r="L85" s="115"/>
      <c r="M85" s="132" t="e">
        <f t="shared" si="3"/>
        <v>#DIV/0!</v>
      </c>
      <c r="N85" s="101" t="e">
        <f t="shared" si="4"/>
        <v>#DIV/0!</v>
      </c>
    </row>
    <row r="86" spans="1:14" ht="17.25" customHeight="1">
      <c r="A86" s="71" t="s">
        <v>55</v>
      </c>
      <c r="B86" s="61">
        <v>802</v>
      </c>
      <c r="C86" s="72">
        <v>5</v>
      </c>
      <c r="D86" s="72">
        <v>3</v>
      </c>
      <c r="E86" s="73"/>
      <c r="F86" s="73"/>
      <c r="G86" s="73"/>
      <c r="H86" s="73"/>
      <c r="I86" s="74"/>
      <c r="J86" s="75">
        <v>2236.3</v>
      </c>
      <c r="K86" s="75">
        <v>1639.1</v>
      </c>
      <c r="L86" s="115">
        <v>712.2</v>
      </c>
      <c r="M86" s="132">
        <f t="shared" si="3"/>
        <v>73.29517506595715</v>
      </c>
      <c r="N86" s="101">
        <f t="shared" si="4"/>
        <v>230.14602639707945</v>
      </c>
    </row>
    <row r="87" spans="1:14" ht="12.75" hidden="1">
      <c r="A87" s="71" t="s">
        <v>55</v>
      </c>
      <c r="B87" s="61">
        <v>802</v>
      </c>
      <c r="C87" s="72">
        <v>5</v>
      </c>
      <c r="D87" s="72">
        <v>3</v>
      </c>
      <c r="E87" s="73" t="s">
        <v>148</v>
      </c>
      <c r="F87" s="73" t="s">
        <v>45</v>
      </c>
      <c r="G87" s="73" t="s">
        <v>109</v>
      </c>
      <c r="H87" s="73" t="s">
        <v>110</v>
      </c>
      <c r="I87" s="74"/>
      <c r="J87" s="75"/>
      <c r="K87" s="75"/>
      <c r="L87" s="115"/>
      <c r="M87" s="132" t="e">
        <f aca="true" t="shared" si="5" ref="M87:M99">K87/J87*100</f>
        <v>#DIV/0!</v>
      </c>
      <c r="N87" s="101" t="e">
        <f t="shared" si="4"/>
        <v>#DIV/0!</v>
      </c>
    </row>
    <row r="88" spans="1:14" ht="12.75" hidden="1">
      <c r="A88" s="71" t="s">
        <v>54</v>
      </c>
      <c r="B88" s="61">
        <v>802</v>
      </c>
      <c r="C88" s="72">
        <v>5</v>
      </c>
      <c r="D88" s="72">
        <v>3</v>
      </c>
      <c r="E88" s="73" t="s">
        <v>148</v>
      </c>
      <c r="F88" s="73" t="s">
        <v>45</v>
      </c>
      <c r="G88" s="73" t="s">
        <v>109</v>
      </c>
      <c r="H88" s="73" t="s">
        <v>126</v>
      </c>
      <c r="I88" s="74"/>
      <c r="J88" s="75"/>
      <c r="K88" s="75"/>
      <c r="L88" s="115"/>
      <c r="M88" s="132" t="e">
        <f t="shared" si="5"/>
        <v>#DIV/0!</v>
      </c>
      <c r="N88" s="101" t="e">
        <f t="shared" si="4"/>
        <v>#DIV/0!</v>
      </c>
    </row>
    <row r="89" spans="1:14" ht="26.25" hidden="1">
      <c r="A89" s="78" t="s">
        <v>38</v>
      </c>
      <c r="B89" s="61">
        <v>802</v>
      </c>
      <c r="C89" s="72">
        <v>5</v>
      </c>
      <c r="D89" s="72">
        <v>3</v>
      </c>
      <c r="E89" s="73" t="s">
        <v>148</v>
      </c>
      <c r="F89" s="73" t="s">
        <v>45</v>
      </c>
      <c r="G89" s="73" t="s">
        <v>109</v>
      </c>
      <c r="H89" s="73" t="s">
        <v>126</v>
      </c>
      <c r="I89" s="74">
        <v>244</v>
      </c>
      <c r="J89" s="75"/>
      <c r="K89" s="75"/>
      <c r="L89" s="115"/>
      <c r="M89" s="132" t="e">
        <f t="shared" si="5"/>
        <v>#DIV/0!</v>
      </c>
      <c r="N89" s="101" t="e">
        <f t="shared" si="4"/>
        <v>#DIV/0!</v>
      </c>
    </row>
    <row r="90" spans="1:14" s="38" customFormat="1" ht="12.75" hidden="1">
      <c r="A90" s="71" t="s">
        <v>53</v>
      </c>
      <c r="B90" s="61">
        <v>802</v>
      </c>
      <c r="C90" s="72">
        <v>5</v>
      </c>
      <c r="D90" s="72">
        <v>3</v>
      </c>
      <c r="E90" s="73" t="s">
        <v>148</v>
      </c>
      <c r="F90" s="73" t="s">
        <v>45</v>
      </c>
      <c r="G90" s="73" t="s">
        <v>109</v>
      </c>
      <c r="H90" s="73" t="s">
        <v>149</v>
      </c>
      <c r="I90" s="74"/>
      <c r="J90" s="75"/>
      <c r="K90" s="75"/>
      <c r="L90" s="115"/>
      <c r="M90" s="132" t="e">
        <f t="shared" si="5"/>
        <v>#DIV/0!</v>
      </c>
      <c r="N90" s="101" t="e">
        <f t="shared" si="4"/>
        <v>#DIV/0!</v>
      </c>
    </row>
    <row r="91" spans="1:14" ht="26.25" hidden="1">
      <c r="A91" s="78" t="s">
        <v>38</v>
      </c>
      <c r="B91" s="61">
        <v>802</v>
      </c>
      <c r="C91" s="72">
        <v>5</v>
      </c>
      <c r="D91" s="72">
        <v>3</v>
      </c>
      <c r="E91" s="73" t="s">
        <v>148</v>
      </c>
      <c r="F91" s="73" t="s">
        <v>45</v>
      </c>
      <c r="G91" s="73" t="s">
        <v>109</v>
      </c>
      <c r="H91" s="73" t="s">
        <v>149</v>
      </c>
      <c r="I91" s="74">
        <v>244</v>
      </c>
      <c r="J91" s="75"/>
      <c r="K91" s="75"/>
      <c r="L91" s="115"/>
      <c r="M91" s="132" t="e">
        <f t="shared" si="5"/>
        <v>#DIV/0!</v>
      </c>
      <c r="N91" s="101" t="e">
        <f t="shared" si="4"/>
        <v>#DIV/0!</v>
      </c>
    </row>
    <row r="92" spans="1:14" ht="18.75" customHeight="1" hidden="1">
      <c r="A92" s="71" t="s">
        <v>189</v>
      </c>
      <c r="B92" s="61">
        <v>802</v>
      </c>
      <c r="C92" s="72">
        <v>5</v>
      </c>
      <c r="D92" s="72">
        <v>3</v>
      </c>
      <c r="E92" s="73" t="s">
        <v>148</v>
      </c>
      <c r="F92" s="73" t="s">
        <v>45</v>
      </c>
      <c r="G92" s="73" t="s">
        <v>109</v>
      </c>
      <c r="H92" s="73" t="s">
        <v>150</v>
      </c>
      <c r="I92" s="74"/>
      <c r="J92" s="75"/>
      <c r="K92" s="75"/>
      <c r="L92" s="115"/>
      <c r="M92" s="132" t="e">
        <f t="shared" si="5"/>
        <v>#DIV/0!</v>
      </c>
      <c r="N92" s="101" t="e">
        <f t="shared" si="4"/>
        <v>#DIV/0!</v>
      </c>
    </row>
    <row r="93" spans="1:14" ht="26.25" hidden="1">
      <c r="A93" s="78" t="s">
        <v>38</v>
      </c>
      <c r="B93" s="61">
        <v>802</v>
      </c>
      <c r="C93" s="72">
        <v>5</v>
      </c>
      <c r="D93" s="72">
        <v>3</v>
      </c>
      <c r="E93" s="73" t="s">
        <v>148</v>
      </c>
      <c r="F93" s="73" t="s">
        <v>45</v>
      </c>
      <c r="G93" s="73" t="s">
        <v>109</v>
      </c>
      <c r="H93" s="73" t="s">
        <v>150</v>
      </c>
      <c r="I93" s="74">
        <v>244</v>
      </c>
      <c r="J93" s="75"/>
      <c r="K93" s="75"/>
      <c r="L93" s="115"/>
      <c r="M93" s="132" t="e">
        <f t="shared" si="5"/>
        <v>#DIV/0!</v>
      </c>
      <c r="N93" s="101" t="e">
        <f t="shared" si="4"/>
        <v>#DIV/0!</v>
      </c>
    </row>
    <row r="94" spans="1:14" s="48" customFormat="1" ht="68.25" customHeight="1" hidden="1">
      <c r="A94" s="84" t="s">
        <v>190</v>
      </c>
      <c r="B94" s="61">
        <v>802</v>
      </c>
      <c r="C94" s="72">
        <v>5</v>
      </c>
      <c r="D94" s="72">
        <v>3</v>
      </c>
      <c r="E94" s="73" t="s">
        <v>148</v>
      </c>
      <c r="F94" s="73" t="s">
        <v>45</v>
      </c>
      <c r="G94" s="73" t="s">
        <v>109</v>
      </c>
      <c r="H94" s="73" t="s">
        <v>180</v>
      </c>
      <c r="I94" s="74"/>
      <c r="J94" s="75"/>
      <c r="K94" s="75"/>
      <c r="L94" s="115"/>
      <c r="M94" s="132" t="e">
        <f t="shared" si="5"/>
        <v>#DIV/0!</v>
      </c>
      <c r="N94" s="101" t="e">
        <f t="shared" si="4"/>
        <v>#DIV/0!</v>
      </c>
    </row>
    <row r="95" spans="1:14" ht="26.25" hidden="1">
      <c r="A95" s="78" t="s">
        <v>38</v>
      </c>
      <c r="B95" s="61">
        <v>802</v>
      </c>
      <c r="C95" s="72">
        <v>5</v>
      </c>
      <c r="D95" s="72">
        <v>3</v>
      </c>
      <c r="E95" s="73" t="s">
        <v>148</v>
      </c>
      <c r="F95" s="73" t="s">
        <v>45</v>
      </c>
      <c r="G95" s="73" t="s">
        <v>109</v>
      </c>
      <c r="H95" s="73" t="s">
        <v>180</v>
      </c>
      <c r="I95" s="74">
        <v>244</v>
      </c>
      <c r="J95" s="75"/>
      <c r="K95" s="75"/>
      <c r="L95" s="115"/>
      <c r="M95" s="132" t="e">
        <f t="shared" si="5"/>
        <v>#DIV/0!</v>
      </c>
      <c r="N95" s="101" t="e">
        <f t="shared" si="4"/>
        <v>#DIV/0!</v>
      </c>
    </row>
    <row r="96" spans="1:14" ht="30.75" customHeight="1" hidden="1">
      <c r="A96" s="85" t="s">
        <v>151</v>
      </c>
      <c r="B96" s="61">
        <v>802</v>
      </c>
      <c r="C96" s="72">
        <v>5</v>
      </c>
      <c r="D96" s="72">
        <v>3</v>
      </c>
      <c r="E96" s="73" t="s">
        <v>148</v>
      </c>
      <c r="F96" s="73" t="s">
        <v>45</v>
      </c>
      <c r="G96" s="73" t="s">
        <v>109</v>
      </c>
      <c r="H96" s="73" t="s">
        <v>152</v>
      </c>
      <c r="I96" s="74" t="s">
        <v>153</v>
      </c>
      <c r="J96" s="75"/>
      <c r="K96" s="75"/>
      <c r="L96" s="115"/>
      <c r="M96" s="132" t="e">
        <f t="shared" si="5"/>
        <v>#DIV/0!</v>
      </c>
      <c r="N96" s="101" t="e">
        <f t="shared" si="4"/>
        <v>#DIV/0!</v>
      </c>
    </row>
    <row r="97" spans="1:14" ht="31.5" customHeight="1" hidden="1">
      <c r="A97" s="85" t="s">
        <v>38</v>
      </c>
      <c r="B97" s="61">
        <v>802</v>
      </c>
      <c r="C97" s="72">
        <v>5</v>
      </c>
      <c r="D97" s="72">
        <v>3</v>
      </c>
      <c r="E97" s="73" t="s">
        <v>148</v>
      </c>
      <c r="F97" s="73" t="s">
        <v>45</v>
      </c>
      <c r="G97" s="73" t="s">
        <v>109</v>
      </c>
      <c r="H97" s="73" t="s">
        <v>152</v>
      </c>
      <c r="I97" s="74">
        <v>244</v>
      </c>
      <c r="J97" s="75"/>
      <c r="K97" s="75"/>
      <c r="L97" s="115"/>
      <c r="M97" s="132" t="e">
        <f t="shared" si="5"/>
        <v>#DIV/0!</v>
      </c>
      <c r="N97" s="101" t="e">
        <f t="shared" si="4"/>
        <v>#DIV/0!</v>
      </c>
    </row>
    <row r="98" spans="1:14" s="38" customFormat="1" ht="15" customHeight="1">
      <c r="A98" s="96" t="s">
        <v>202</v>
      </c>
      <c r="B98" s="64"/>
      <c r="C98" s="67">
        <v>6</v>
      </c>
      <c r="D98" s="67">
        <v>0</v>
      </c>
      <c r="E98" s="68"/>
      <c r="F98" s="68"/>
      <c r="G98" s="68"/>
      <c r="H98" s="68"/>
      <c r="I98" s="69"/>
      <c r="J98" s="70">
        <f>J99</f>
        <v>2.8</v>
      </c>
      <c r="K98" s="70">
        <f>K99</f>
        <v>2.6</v>
      </c>
      <c r="L98" s="114">
        <f>L99</f>
        <v>1.5</v>
      </c>
      <c r="M98" s="132">
        <f t="shared" si="5"/>
        <v>92.85714285714288</v>
      </c>
      <c r="N98" s="101">
        <f t="shared" si="4"/>
        <v>173.33333333333334</v>
      </c>
    </row>
    <row r="99" spans="1:14" ht="15" customHeight="1">
      <c r="A99" s="85" t="s">
        <v>203</v>
      </c>
      <c r="B99" s="61"/>
      <c r="C99" s="72">
        <v>6</v>
      </c>
      <c r="D99" s="72">
        <v>5</v>
      </c>
      <c r="E99" s="73"/>
      <c r="F99" s="73"/>
      <c r="G99" s="73"/>
      <c r="H99" s="73"/>
      <c r="I99" s="74"/>
      <c r="J99" s="75">
        <v>2.8</v>
      </c>
      <c r="K99" s="75">
        <v>2.6</v>
      </c>
      <c r="L99" s="115">
        <v>1.5</v>
      </c>
      <c r="M99" s="132">
        <f t="shared" si="5"/>
        <v>92.85714285714288</v>
      </c>
      <c r="N99" s="101">
        <f t="shared" si="4"/>
        <v>173.33333333333334</v>
      </c>
    </row>
    <row r="100" spans="1:14" s="38" customFormat="1" ht="15" customHeight="1">
      <c r="A100" s="97" t="s">
        <v>52</v>
      </c>
      <c r="B100" s="64">
        <v>802</v>
      </c>
      <c r="C100" s="67">
        <v>7</v>
      </c>
      <c r="D100" s="67">
        <v>0</v>
      </c>
      <c r="E100" s="68"/>
      <c r="F100" s="68"/>
      <c r="G100" s="68"/>
      <c r="H100" s="68"/>
      <c r="I100" s="69"/>
      <c r="J100" s="70">
        <f>J101</f>
        <v>3</v>
      </c>
      <c r="K100" s="70">
        <f>K101</f>
        <v>2.2</v>
      </c>
      <c r="L100" s="114">
        <f>L101</f>
        <v>1.3</v>
      </c>
      <c r="M100" s="133">
        <f aca="true" t="shared" si="6" ref="M100:M119">K100/J100*100</f>
        <v>73.33333333333334</v>
      </c>
      <c r="N100" s="101">
        <f t="shared" si="4"/>
        <v>169.23076923076923</v>
      </c>
    </row>
    <row r="101" spans="1:14" ht="15.75" customHeight="1">
      <c r="A101" s="78" t="s">
        <v>51</v>
      </c>
      <c r="B101" s="61">
        <v>802</v>
      </c>
      <c r="C101" s="72">
        <v>7</v>
      </c>
      <c r="D101" s="72">
        <v>7</v>
      </c>
      <c r="E101" s="73"/>
      <c r="F101" s="73"/>
      <c r="G101" s="73"/>
      <c r="H101" s="73"/>
      <c r="I101" s="74"/>
      <c r="J101" s="75">
        <v>3</v>
      </c>
      <c r="K101" s="75">
        <v>2.2</v>
      </c>
      <c r="L101" s="115">
        <v>1.3</v>
      </c>
      <c r="M101" s="132">
        <f t="shared" si="6"/>
        <v>73.33333333333334</v>
      </c>
      <c r="N101" s="101">
        <f t="shared" si="4"/>
        <v>169.23076923076923</v>
      </c>
    </row>
    <row r="102" spans="1:14" ht="12.75" hidden="1">
      <c r="A102" s="78" t="s">
        <v>51</v>
      </c>
      <c r="B102" s="61">
        <v>802</v>
      </c>
      <c r="C102" s="72">
        <v>7</v>
      </c>
      <c r="D102" s="72">
        <v>7</v>
      </c>
      <c r="E102" s="73" t="s">
        <v>56</v>
      </c>
      <c r="F102" s="73" t="s">
        <v>45</v>
      </c>
      <c r="G102" s="73" t="s">
        <v>109</v>
      </c>
      <c r="H102" s="73" t="s">
        <v>110</v>
      </c>
      <c r="I102" s="74"/>
      <c r="J102" s="75"/>
      <c r="K102" s="75"/>
      <c r="L102" s="115"/>
      <c r="M102" s="132" t="e">
        <f t="shared" si="6"/>
        <v>#DIV/0!</v>
      </c>
      <c r="N102" s="101" t="e">
        <f t="shared" si="4"/>
        <v>#DIV/0!</v>
      </c>
    </row>
    <row r="103" spans="1:14" ht="66.75" customHeight="1" hidden="1">
      <c r="A103" s="78" t="s">
        <v>50</v>
      </c>
      <c r="B103" s="61">
        <v>802</v>
      </c>
      <c r="C103" s="72">
        <v>7</v>
      </c>
      <c r="D103" s="72">
        <v>7</v>
      </c>
      <c r="E103" s="73" t="s">
        <v>56</v>
      </c>
      <c r="F103" s="73" t="s">
        <v>45</v>
      </c>
      <c r="G103" s="73" t="s">
        <v>109</v>
      </c>
      <c r="H103" s="73" t="s">
        <v>154</v>
      </c>
      <c r="I103" s="74"/>
      <c r="J103" s="75"/>
      <c r="K103" s="75"/>
      <c r="L103" s="115"/>
      <c r="M103" s="132" t="e">
        <f t="shared" si="6"/>
        <v>#DIV/0!</v>
      </c>
      <c r="N103" s="101" t="e">
        <f t="shared" si="4"/>
        <v>#DIV/0!</v>
      </c>
    </row>
    <row r="104" spans="1:14" ht="18" customHeight="1" hidden="1">
      <c r="A104" s="71" t="s">
        <v>46</v>
      </c>
      <c r="B104" s="61">
        <v>802</v>
      </c>
      <c r="C104" s="72">
        <v>7</v>
      </c>
      <c r="D104" s="72">
        <v>7</v>
      </c>
      <c r="E104" s="73" t="s">
        <v>56</v>
      </c>
      <c r="F104" s="73" t="s">
        <v>45</v>
      </c>
      <c r="G104" s="73" t="s">
        <v>109</v>
      </c>
      <c r="H104" s="73" t="s">
        <v>154</v>
      </c>
      <c r="I104" s="74">
        <v>540</v>
      </c>
      <c r="J104" s="75"/>
      <c r="K104" s="75"/>
      <c r="L104" s="115"/>
      <c r="M104" s="132" t="e">
        <f t="shared" si="6"/>
        <v>#DIV/0!</v>
      </c>
      <c r="N104" s="101" t="e">
        <f t="shared" si="4"/>
        <v>#DIV/0!</v>
      </c>
    </row>
    <row r="105" spans="1:14" s="38" customFormat="1" ht="13.5" customHeight="1">
      <c r="A105" s="86" t="s">
        <v>48</v>
      </c>
      <c r="B105" s="64">
        <v>802</v>
      </c>
      <c r="C105" s="67">
        <v>8</v>
      </c>
      <c r="D105" s="67">
        <v>0</v>
      </c>
      <c r="E105" s="68"/>
      <c r="F105" s="68"/>
      <c r="G105" s="68"/>
      <c r="H105" s="68"/>
      <c r="I105" s="69"/>
      <c r="J105" s="70">
        <f>J106</f>
        <v>130</v>
      </c>
      <c r="K105" s="70">
        <f>K106</f>
        <v>72.2</v>
      </c>
      <c r="L105" s="114">
        <f>L106</f>
        <v>0</v>
      </c>
      <c r="M105" s="133">
        <f t="shared" si="6"/>
        <v>55.53846153846153</v>
      </c>
      <c r="N105" s="116" t="s">
        <v>246</v>
      </c>
    </row>
    <row r="106" spans="1:14" ht="17.25" customHeight="1">
      <c r="A106" s="71" t="s">
        <v>247</v>
      </c>
      <c r="B106" s="61">
        <v>802</v>
      </c>
      <c r="C106" s="72">
        <v>8</v>
      </c>
      <c r="D106" s="72">
        <v>4</v>
      </c>
      <c r="E106" s="73"/>
      <c r="F106" s="73"/>
      <c r="G106" s="73"/>
      <c r="H106" s="73"/>
      <c r="I106" s="74"/>
      <c r="J106" s="75">
        <v>130</v>
      </c>
      <c r="K106" s="75">
        <v>72.2</v>
      </c>
      <c r="L106" s="115">
        <v>0</v>
      </c>
      <c r="M106" s="132">
        <f t="shared" si="6"/>
        <v>55.53846153846153</v>
      </c>
      <c r="N106" s="116" t="s">
        <v>246</v>
      </c>
    </row>
    <row r="107" spans="1:14" s="43" customFormat="1" ht="16.5" customHeight="1" hidden="1">
      <c r="A107" s="71" t="s">
        <v>47</v>
      </c>
      <c r="B107" s="61">
        <v>802</v>
      </c>
      <c r="C107" s="72">
        <v>8</v>
      </c>
      <c r="D107" s="72">
        <v>1</v>
      </c>
      <c r="E107" s="73" t="s">
        <v>155</v>
      </c>
      <c r="F107" s="73" t="s">
        <v>45</v>
      </c>
      <c r="G107" s="73" t="s">
        <v>109</v>
      </c>
      <c r="H107" s="73" t="s">
        <v>110</v>
      </c>
      <c r="I107" s="74"/>
      <c r="J107" s="75"/>
      <c r="K107" s="75"/>
      <c r="L107" s="115"/>
      <c r="M107" s="132" t="e">
        <f t="shared" si="6"/>
        <v>#DIV/0!</v>
      </c>
      <c r="N107" s="101" t="e">
        <f t="shared" si="4"/>
        <v>#DIV/0!</v>
      </c>
    </row>
    <row r="108" spans="1:14" s="44" customFormat="1" ht="52.5" hidden="1">
      <c r="A108" s="71" t="s">
        <v>156</v>
      </c>
      <c r="B108" s="61">
        <v>802</v>
      </c>
      <c r="C108" s="72">
        <v>8</v>
      </c>
      <c r="D108" s="72">
        <v>1</v>
      </c>
      <c r="E108" s="72">
        <v>89</v>
      </c>
      <c r="F108" s="73" t="s">
        <v>45</v>
      </c>
      <c r="G108" s="73" t="s">
        <v>109</v>
      </c>
      <c r="H108" s="73" t="s">
        <v>157</v>
      </c>
      <c r="I108" s="74"/>
      <c r="J108" s="75"/>
      <c r="K108" s="75"/>
      <c r="L108" s="115"/>
      <c r="M108" s="132" t="e">
        <f t="shared" si="6"/>
        <v>#DIV/0!</v>
      </c>
      <c r="N108" s="101" t="e">
        <f t="shared" si="4"/>
        <v>#DIV/0!</v>
      </c>
    </row>
    <row r="109" spans="1:14" s="44" customFormat="1" ht="12.75" hidden="1">
      <c r="A109" s="71" t="s">
        <v>46</v>
      </c>
      <c r="B109" s="61">
        <v>802</v>
      </c>
      <c r="C109" s="72">
        <v>8</v>
      </c>
      <c r="D109" s="72">
        <v>1</v>
      </c>
      <c r="E109" s="72">
        <v>89</v>
      </c>
      <c r="F109" s="73" t="s">
        <v>45</v>
      </c>
      <c r="G109" s="73" t="s">
        <v>109</v>
      </c>
      <c r="H109" s="73" t="s">
        <v>157</v>
      </c>
      <c r="I109" s="74">
        <v>540</v>
      </c>
      <c r="J109" s="75"/>
      <c r="K109" s="75"/>
      <c r="L109" s="115"/>
      <c r="M109" s="132" t="e">
        <f t="shared" si="6"/>
        <v>#DIV/0!</v>
      </c>
      <c r="N109" s="101" t="e">
        <f t="shared" si="4"/>
        <v>#DIV/0!</v>
      </c>
    </row>
    <row r="110" spans="1:14" s="43" customFormat="1" ht="14.25" customHeight="1">
      <c r="A110" s="86" t="s">
        <v>44</v>
      </c>
      <c r="B110" s="64">
        <v>802</v>
      </c>
      <c r="C110" s="67">
        <v>10</v>
      </c>
      <c r="D110" s="67">
        <v>0</v>
      </c>
      <c r="E110" s="67"/>
      <c r="F110" s="67"/>
      <c r="G110" s="68"/>
      <c r="H110" s="68"/>
      <c r="I110" s="69"/>
      <c r="J110" s="70">
        <f>J111</f>
        <v>304.8</v>
      </c>
      <c r="K110" s="70">
        <f>K111</f>
        <v>228.6</v>
      </c>
      <c r="L110" s="114">
        <f>L111</f>
        <v>127</v>
      </c>
      <c r="M110" s="133">
        <f t="shared" si="6"/>
        <v>75</v>
      </c>
      <c r="N110" s="101">
        <f t="shared" si="4"/>
        <v>180</v>
      </c>
    </row>
    <row r="111" spans="1:14" s="49" customFormat="1" ht="17.25" customHeight="1">
      <c r="A111" s="71" t="s">
        <v>43</v>
      </c>
      <c r="B111" s="61">
        <v>802</v>
      </c>
      <c r="C111" s="72">
        <v>10</v>
      </c>
      <c r="D111" s="72">
        <v>1</v>
      </c>
      <c r="E111" s="72"/>
      <c r="F111" s="72"/>
      <c r="G111" s="73"/>
      <c r="H111" s="73"/>
      <c r="I111" s="74"/>
      <c r="J111" s="77">
        <v>304.8</v>
      </c>
      <c r="K111" s="77">
        <v>228.6</v>
      </c>
      <c r="L111" s="112">
        <v>127</v>
      </c>
      <c r="M111" s="132">
        <f t="shared" si="6"/>
        <v>75</v>
      </c>
      <c r="N111" s="101">
        <f t="shared" si="4"/>
        <v>180</v>
      </c>
    </row>
    <row r="112" spans="1:14" ht="12.75" hidden="1">
      <c r="A112" s="71" t="s">
        <v>158</v>
      </c>
      <c r="B112" s="61">
        <v>802</v>
      </c>
      <c r="C112" s="72">
        <v>10</v>
      </c>
      <c r="D112" s="72">
        <v>1</v>
      </c>
      <c r="E112" s="72">
        <v>97</v>
      </c>
      <c r="F112" s="73" t="s">
        <v>45</v>
      </c>
      <c r="G112" s="73" t="s">
        <v>109</v>
      </c>
      <c r="H112" s="73" t="s">
        <v>159</v>
      </c>
      <c r="I112" s="74"/>
      <c r="J112" s="77"/>
      <c r="K112" s="77"/>
      <c r="L112" s="112"/>
      <c r="M112" s="132" t="e">
        <f t="shared" si="6"/>
        <v>#DIV/0!</v>
      </c>
      <c r="N112" s="101" t="e">
        <f t="shared" si="4"/>
        <v>#DIV/0!</v>
      </c>
    </row>
    <row r="113" spans="1:14" ht="18" customHeight="1" hidden="1">
      <c r="A113" s="71" t="s">
        <v>42</v>
      </c>
      <c r="B113" s="61">
        <v>802</v>
      </c>
      <c r="C113" s="72">
        <v>10</v>
      </c>
      <c r="D113" s="72">
        <v>1</v>
      </c>
      <c r="E113" s="72">
        <v>97</v>
      </c>
      <c r="F113" s="73" t="s">
        <v>45</v>
      </c>
      <c r="G113" s="73" t="s">
        <v>109</v>
      </c>
      <c r="H113" s="73" t="s">
        <v>159</v>
      </c>
      <c r="I113" s="74">
        <v>312</v>
      </c>
      <c r="J113" s="77"/>
      <c r="K113" s="77"/>
      <c r="L113" s="112"/>
      <c r="M113" s="132" t="e">
        <f t="shared" si="6"/>
        <v>#DIV/0!</v>
      </c>
      <c r="N113" s="101" t="e">
        <f t="shared" si="4"/>
        <v>#DIV/0!</v>
      </c>
    </row>
    <row r="114" spans="1:14" ht="80.25" customHeight="1" hidden="1">
      <c r="A114" s="71" t="s">
        <v>160</v>
      </c>
      <c r="B114" s="61">
        <v>802</v>
      </c>
      <c r="C114" s="72">
        <v>10</v>
      </c>
      <c r="D114" s="72">
        <v>3</v>
      </c>
      <c r="E114" s="72">
        <v>98</v>
      </c>
      <c r="F114" s="73" t="s">
        <v>45</v>
      </c>
      <c r="G114" s="73" t="s">
        <v>109</v>
      </c>
      <c r="H114" s="74">
        <v>20110</v>
      </c>
      <c r="I114" s="74"/>
      <c r="J114" s="77"/>
      <c r="K114" s="77"/>
      <c r="L114" s="112"/>
      <c r="M114" s="132" t="e">
        <f t="shared" si="6"/>
        <v>#DIV/0!</v>
      </c>
      <c r="N114" s="101" t="e">
        <f t="shared" si="4"/>
        <v>#DIV/0!</v>
      </c>
    </row>
    <row r="115" spans="1:14" ht="18" customHeight="1" hidden="1">
      <c r="A115" s="71" t="s">
        <v>46</v>
      </c>
      <c r="B115" s="61">
        <v>802</v>
      </c>
      <c r="C115" s="72">
        <v>10</v>
      </c>
      <c r="D115" s="72">
        <v>3</v>
      </c>
      <c r="E115" s="72">
        <v>98</v>
      </c>
      <c r="F115" s="73" t="s">
        <v>45</v>
      </c>
      <c r="G115" s="73" t="s">
        <v>109</v>
      </c>
      <c r="H115" s="74">
        <v>20110</v>
      </c>
      <c r="I115" s="74">
        <v>540</v>
      </c>
      <c r="J115" s="77"/>
      <c r="K115" s="77"/>
      <c r="L115" s="112"/>
      <c r="M115" s="132" t="e">
        <f t="shared" si="6"/>
        <v>#DIV/0!</v>
      </c>
      <c r="N115" s="101" t="e">
        <f t="shared" si="4"/>
        <v>#DIV/0!</v>
      </c>
    </row>
    <row r="116" spans="1:14" s="38" customFormat="1" ht="16.5" customHeight="1" hidden="1">
      <c r="A116" s="86" t="s">
        <v>41</v>
      </c>
      <c r="B116" s="64">
        <v>802</v>
      </c>
      <c r="C116" s="67">
        <v>11</v>
      </c>
      <c r="D116" s="67">
        <v>0</v>
      </c>
      <c r="E116" s="68"/>
      <c r="F116" s="68"/>
      <c r="G116" s="68"/>
      <c r="H116" s="68"/>
      <c r="I116" s="69"/>
      <c r="J116" s="70">
        <f>J117</f>
        <v>0</v>
      </c>
      <c r="K116" s="70">
        <f>K117</f>
        <v>0</v>
      </c>
      <c r="L116" s="114">
        <f>L117</f>
        <v>0</v>
      </c>
      <c r="M116" s="133" t="e">
        <f t="shared" si="6"/>
        <v>#DIV/0!</v>
      </c>
      <c r="N116" s="101" t="e">
        <f t="shared" si="4"/>
        <v>#DIV/0!</v>
      </c>
    </row>
    <row r="117" spans="1:14" ht="16.5" customHeight="1" hidden="1">
      <c r="A117" s="71" t="s">
        <v>40</v>
      </c>
      <c r="B117" s="61">
        <v>802</v>
      </c>
      <c r="C117" s="72">
        <v>11</v>
      </c>
      <c r="D117" s="72">
        <v>1</v>
      </c>
      <c r="E117" s="73"/>
      <c r="F117" s="73"/>
      <c r="G117" s="73"/>
      <c r="H117" s="73"/>
      <c r="I117" s="74"/>
      <c r="J117" s="75">
        <v>0</v>
      </c>
      <c r="K117" s="75">
        <v>0</v>
      </c>
      <c r="L117" s="115">
        <v>0</v>
      </c>
      <c r="M117" s="132" t="e">
        <f t="shared" si="6"/>
        <v>#DIV/0!</v>
      </c>
      <c r="N117" s="101" t="e">
        <f t="shared" si="4"/>
        <v>#DIV/0!</v>
      </c>
    </row>
    <row r="118" spans="1:14" ht="12.75" hidden="1">
      <c r="A118" s="71" t="s">
        <v>39</v>
      </c>
      <c r="B118" s="61">
        <v>802</v>
      </c>
      <c r="C118" s="72">
        <v>11</v>
      </c>
      <c r="D118" s="72">
        <v>1</v>
      </c>
      <c r="E118" s="73" t="s">
        <v>161</v>
      </c>
      <c r="F118" s="73" t="s">
        <v>45</v>
      </c>
      <c r="G118" s="73" t="s">
        <v>109</v>
      </c>
      <c r="H118" s="73" t="s">
        <v>162</v>
      </c>
      <c r="I118" s="74"/>
      <c r="J118" s="75"/>
      <c r="K118" s="75"/>
      <c r="L118" s="115"/>
      <c r="M118" s="132" t="e">
        <f t="shared" si="6"/>
        <v>#DIV/0!</v>
      </c>
      <c r="N118" s="101" t="e">
        <f t="shared" si="4"/>
        <v>#DIV/0!</v>
      </c>
    </row>
    <row r="119" spans="1:14" ht="26.25" hidden="1">
      <c r="A119" s="71" t="s">
        <v>38</v>
      </c>
      <c r="B119" s="61">
        <v>802</v>
      </c>
      <c r="C119" s="72">
        <v>11</v>
      </c>
      <c r="D119" s="72">
        <v>1</v>
      </c>
      <c r="E119" s="73" t="s">
        <v>161</v>
      </c>
      <c r="F119" s="73" t="s">
        <v>45</v>
      </c>
      <c r="G119" s="73" t="s">
        <v>109</v>
      </c>
      <c r="H119" s="73" t="s">
        <v>162</v>
      </c>
      <c r="I119" s="74">
        <v>244</v>
      </c>
      <c r="J119" s="75"/>
      <c r="K119" s="75"/>
      <c r="L119" s="115"/>
      <c r="M119" s="132" t="e">
        <f t="shared" si="6"/>
        <v>#DIV/0!</v>
      </c>
      <c r="N119" s="101" t="e">
        <f t="shared" si="4"/>
        <v>#DIV/0!</v>
      </c>
    </row>
    <row r="120" spans="1:14" ht="29.25" customHeight="1" hidden="1">
      <c r="A120" s="71" t="s">
        <v>198</v>
      </c>
      <c r="B120" s="61"/>
      <c r="C120" s="72">
        <v>13</v>
      </c>
      <c r="D120" s="72">
        <v>1</v>
      </c>
      <c r="E120" s="73"/>
      <c r="F120" s="73"/>
      <c r="G120" s="73"/>
      <c r="H120" s="73"/>
      <c r="I120" s="74"/>
      <c r="J120" s="75"/>
      <c r="K120" s="75"/>
      <c r="L120" s="115"/>
      <c r="M120" s="132"/>
      <c r="N120" s="101" t="e">
        <f t="shared" si="4"/>
        <v>#DIV/0!</v>
      </c>
    </row>
    <row r="121" spans="1:14" ht="18" customHeight="1">
      <c r="A121" s="86" t="s">
        <v>37</v>
      </c>
      <c r="B121" s="64"/>
      <c r="C121" s="67"/>
      <c r="D121" s="67"/>
      <c r="E121" s="68"/>
      <c r="F121" s="68"/>
      <c r="G121" s="68"/>
      <c r="H121" s="68"/>
      <c r="I121" s="69"/>
      <c r="J121" s="70">
        <f>J11+J53+J59+J65+J74+J98+J100+J105+J110+J116+J120</f>
        <v>12398.4</v>
      </c>
      <c r="K121" s="70">
        <f>K11+K53+K59+K65+K74+K98+K100+K105+K110+K116+K120</f>
        <v>8794.800000000003</v>
      </c>
      <c r="L121" s="114">
        <f>L11+L53+L59+L65+L74+L98+L100+L105+L110+L116+L120</f>
        <v>3543.6</v>
      </c>
      <c r="M121" s="132">
        <f>K121/J121*100</f>
        <v>70.93495934959351</v>
      </c>
      <c r="N121" s="101">
        <f t="shared" si="4"/>
        <v>248.18828310193032</v>
      </c>
    </row>
    <row r="122" spans="1:10" ht="12.75">
      <c r="A122" s="50"/>
      <c r="B122" s="50"/>
      <c r="C122" s="50"/>
      <c r="D122" s="50"/>
      <c r="E122" s="50"/>
      <c r="F122" s="50"/>
      <c r="G122" s="51"/>
      <c r="H122" s="52"/>
      <c r="I122" s="52"/>
      <c r="J122" s="53"/>
    </row>
    <row r="123" spans="9:10" ht="15">
      <c r="I123" s="56"/>
      <c r="J123" s="57"/>
    </row>
    <row r="124" ht="12.75">
      <c r="J124" s="58"/>
    </row>
  </sheetData>
  <sheetProtection/>
  <mergeCells count="8">
    <mergeCell ref="A7:N7"/>
    <mergeCell ref="B1:K1"/>
    <mergeCell ref="B2:K2"/>
    <mergeCell ref="B3:K3"/>
    <mergeCell ref="B4:K4"/>
    <mergeCell ref="C9:D9"/>
    <mergeCell ref="E9:H9"/>
    <mergeCell ref="A6:N6"/>
  </mergeCells>
  <printOptions/>
  <pageMargins left="0.7480314960629921" right="0.7480314960629921" top="0.551181102362204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30.00390625" style="0" customWidth="1"/>
    <col min="2" max="2" width="24.125" style="0" customWidth="1"/>
    <col min="3" max="3" width="13.875" style="0" customWidth="1"/>
    <col min="4" max="4" width="12.875" style="0" customWidth="1"/>
  </cols>
  <sheetData>
    <row r="1" spans="3:5" ht="12.75">
      <c r="C1" s="143" t="s">
        <v>34</v>
      </c>
      <c r="D1" s="163"/>
      <c r="E1" s="163"/>
    </row>
    <row r="2" spans="3:5" ht="12.75">
      <c r="C2" s="143" t="s">
        <v>35</v>
      </c>
      <c r="D2" s="163"/>
      <c r="E2" s="163"/>
    </row>
    <row r="3" spans="3:5" ht="12.75">
      <c r="C3" s="143" t="s">
        <v>36</v>
      </c>
      <c r="D3" s="163"/>
      <c r="E3" s="163"/>
    </row>
    <row r="4" spans="3:5" ht="12.75">
      <c r="C4" s="145" t="s">
        <v>260</v>
      </c>
      <c r="D4" s="163"/>
      <c r="E4" s="163"/>
    </row>
    <row r="5" spans="3:5" ht="12.75">
      <c r="C5" s="143" t="s">
        <v>104</v>
      </c>
      <c r="D5" s="163"/>
      <c r="E5" s="163"/>
    </row>
    <row r="7" spans="1:9" ht="15">
      <c r="A7" s="162" t="s">
        <v>94</v>
      </c>
      <c r="B7" s="161"/>
      <c r="C7" s="161"/>
      <c r="D7" s="161"/>
      <c r="E7" s="89"/>
      <c r="F7" s="93"/>
      <c r="G7" s="93"/>
      <c r="H7" s="93"/>
      <c r="I7" s="93"/>
    </row>
    <row r="8" spans="1:9" ht="15">
      <c r="A8" s="162" t="s">
        <v>95</v>
      </c>
      <c r="B8" s="161"/>
      <c r="C8" s="161"/>
      <c r="D8" s="161"/>
      <c r="E8" s="89"/>
      <c r="F8" s="9"/>
      <c r="G8" s="9"/>
      <c r="H8" s="9"/>
      <c r="I8" s="9"/>
    </row>
    <row r="9" spans="1:9" ht="15">
      <c r="A9" s="162" t="s">
        <v>258</v>
      </c>
      <c r="B9" s="161"/>
      <c r="C9" s="161"/>
      <c r="D9" s="161"/>
      <c r="E9" s="89"/>
      <c r="F9" s="9"/>
      <c r="G9" s="9"/>
      <c r="H9" s="9"/>
      <c r="I9" s="9"/>
    </row>
    <row r="11" ht="12.75">
      <c r="D11" s="11" t="s">
        <v>96</v>
      </c>
    </row>
    <row r="12" spans="1:5" ht="66" customHeight="1">
      <c r="A12" s="12" t="s">
        <v>97</v>
      </c>
      <c r="B12" s="12" t="s">
        <v>98</v>
      </c>
      <c r="C12" s="12" t="s">
        <v>99</v>
      </c>
      <c r="D12" s="88" t="s">
        <v>33</v>
      </c>
      <c r="E12" s="10"/>
    </row>
    <row r="13" spans="1:5" ht="39.75" customHeight="1">
      <c r="A13" s="3" t="s">
        <v>205</v>
      </c>
      <c r="B13" s="94" t="s">
        <v>206</v>
      </c>
      <c r="C13" s="25">
        <f>C14</f>
        <v>487.39999999999964</v>
      </c>
      <c r="D13" s="25">
        <f>D14</f>
        <v>435.2000000000007</v>
      </c>
      <c r="E13" s="10"/>
    </row>
    <row r="14" spans="1:5" ht="30.75" customHeight="1">
      <c r="A14" s="3" t="s">
        <v>100</v>
      </c>
      <c r="B14" s="94" t="s">
        <v>101</v>
      </c>
      <c r="C14" s="25">
        <f>C15+C18</f>
        <v>487.39999999999964</v>
      </c>
      <c r="D14" s="25">
        <f>D18+D17</f>
        <v>435.2000000000007</v>
      </c>
      <c r="E14" s="10"/>
    </row>
    <row r="15" spans="1:5" ht="26.25">
      <c r="A15" s="3" t="s">
        <v>207</v>
      </c>
      <c r="B15" s="94" t="s">
        <v>208</v>
      </c>
      <c r="C15" s="25">
        <v>-11911</v>
      </c>
      <c r="D15" s="25">
        <v>-8400.3</v>
      </c>
      <c r="E15" s="10"/>
    </row>
    <row r="16" spans="1:5" ht="27" customHeight="1">
      <c r="A16" s="3" t="s">
        <v>209</v>
      </c>
      <c r="B16" s="94" t="s">
        <v>210</v>
      </c>
      <c r="C16" s="25">
        <f>C15</f>
        <v>-11911</v>
      </c>
      <c r="D16" s="25">
        <f>D15</f>
        <v>-8400.3</v>
      </c>
      <c r="E16" s="10"/>
    </row>
    <row r="17" spans="1:5" ht="27" customHeight="1">
      <c r="A17" s="3" t="s">
        <v>211</v>
      </c>
      <c r="B17" s="94" t="s">
        <v>212</v>
      </c>
      <c r="C17" s="25">
        <f>C15</f>
        <v>-11911</v>
      </c>
      <c r="D17" s="25">
        <f>D15</f>
        <v>-8400.3</v>
      </c>
      <c r="E17" s="10"/>
    </row>
    <row r="18" spans="1:5" ht="26.25">
      <c r="A18" s="3" t="s">
        <v>213</v>
      </c>
      <c r="B18" s="94" t="s">
        <v>214</v>
      </c>
      <c r="C18" s="95">
        <v>12398.4</v>
      </c>
      <c r="D18" s="95">
        <v>8835.5</v>
      </c>
      <c r="E18" s="10"/>
    </row>
    <row r="19" spans="1:5" ht="33.75" customHeight="1">
      <c r="A19" s="3" t="s">
        <v>215</v>
      </c>
      <c r="B19" s="94" t="s">
        <v>216</v>
      </c>
      <c r="C19" s="25">
        <f aca="true" t="shared" si="0" ref="C19:D21">C18</f>
        <v>12398.4</v>
      </c>
      <c r="D19" s="25">
        <f t="shared" si="0"/>
        <v>8835.5</v>
      </c>
      <c r="E19" s="10"/>
    </row>
    <row r="20" spans="1:5" ht="29.25" customHeight="1">
      <c r="A20" s="3" t="s">
        <v>217</v>
      </c>
      <c r="B20" s="94" t="s">
        <v>218</v>
      </c>
      <c r="C20" s="25">
        <f t="shared" si="0"/>
        <v>12398.4</v>
      </c>
      <c r="D20" s="25">
        <f t="shared" si="0"/>
        <v>8835.5</v>
      </c>
      <c r="E20" s="10"/>
    </row>
    <row r="21" spans="1:5" ht="41.25" customHeight="1">
      <c r="A21" s="3" t="s">
        <v>102</v>
      </c>
      <c r="B21" s="94" t="s">
        <v>103</v>
      </c>
      <c r="C21" s="25">
        <f t="shared" si="0"/>
        <v>12398.4</v>
      </c>
      <c r="D21" s="25">
        <f t="shared" si="0"/>
        <v>8835.5</v>
      </c>
      <c r="E21" s="10"/>
    </row>
    <row r="22" ht="12.75">
      <c r="E22" s="10"/>
    </row>
    <row r="23" ht="12.75">
      <c r="E23" s="10"/>
    </row>
  </sheetData>
  <sheetProtection/>
  <mergeCells count="8">
    <mergeCell ref="A8:D8"/>
    <mergeCell ref="A9:D9"/>
    <mergeCell ref="C1:E1"/>
    <mergeCell ref="C2:E2"/>
    <mergeCell ref="C3:E3"/>
    <mergeCell ref="C4:E4"/>
    <mergeCell ref="C5:E5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</dc:creator>
  <cp:keywords/>
  <dc:description/>
  <cp:lastModifiedBy>Громова</cp:lastModifiedBy>
  <cp:lastPrinted>2021-10-13T07:35:39Z</cp:lastPrinted>
  <dcterms:created xsi:type="dcterms:W3CDTF">2015-09-21T08:31:07Z</dcterms:created>
  <dcterms:modified xsi:type="dcterms:W3CDTF">2021-10-15T12:19:41Z</dcterms:modified>
  <cp:category/>
  <cp:version/>
  <cp:contentType/>
  <cp:contentStatus/>
</cp:coreProperties>
</file>